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ocal\課\市民課\庶務・年金係\31_住基統計\12_町丁別・年齢別人口統計表\令和３年町丁別・年齢別統計表\"/>
    </mc:Choice>
  </mc:AlternateContent>
  <bookViews>
    <workbookView xWindow="90" yWindow="45" windowWidth="13125" windowHeight="7530" tabRatio="677"/>
  </bookViews>
  <sheets>
    <sheet name="1201" sheetId="18" r:id="rId1"/>
    <sheet name="1101" sheetId="19" r:id="rId2"/>
    <sheet name="1001" sheetId="20" r:id="rId3"/>
    <sheet name="0901" sheetId="21" r:id="rId4"/>
    <sheet name="0801" sheetId="22" r:id="rId5"/>
    <sheet name="0701" sheetId="23" r:id="rId6"/>
    <sheet name="0601" sheetId="24" r:id="rId7"/>
    <sheet name="0501" sheetId="25" r:id="rId8"/>
    <sheet name="0401" sheetId="13" r:id="rId9"/>
    <sheet name="0301" sheetId="15" r:id="rId10"/>
    <sheet name="0201" sheetId="16" r:id="rId11"/>
    <sheet name="0101" sheetId="17" r:id="rId12"/>
  </sheets>
  <definedNames>
    <definedName name="_AB6020" localSheetId="11">'0101'!$A$3:$F$77</definedName>
    <definedName name="_AB6020" localSheetId="10">'0201'!$A$3:$F$77</definedName>
    <definedName name="_AB6020" localSheetId="9">'0301'!$A$3:$F$77</definedName>
    <definedName name="_AB6020" localSheetId="8">'0401'!$A$3:$F$70</definedName>
    <definedName name="_AB6020" localSheetId="7">'0501'!$A$3:$F$77</definedName>
    <definedName name="_AB6020" localSheetId="6">'0601'!$A$3:$F$77</definedName>
    <definedName name="_AB6020" localSheetId="5">'0701'!$A$3:$F$77</definedName>
    <definedName name="_AB6020" localSheetId="4">'0801'!$A$3:$F$77</definedName>
    <definedName name="_AB6020" localSheetId="3">'0901'!$A$3:$F$71</definedName>
    <definedName name="_AB6020" localSheetId="2">'1001'!$A$3:$F$77</definedName>
    <definedName name="_AB6020" localSheetId="1">'1101'!$A$3:$F$77</definedName>
    <definedName name="_AB6020" localSheetId="0">'1201'!$A$3:$F$77</definedName>
    <definedName name="_AB6020">#REF!</definedName>
    <definedName name="_xlnm.Print_Area" localSheetId="11">'0101'!$A$1:$M$45</definedName>
    <definedName name="_xlnm.Print_Area" localSheetId="10">'0201'!$A$1:$M$45</definedName>
    <definedName name="_xlnm.Print_Area" localSheetId="9">'0301'!$A$1:$M$45</definedName>
    <definedName name="_xlnm.Print_Area" localSheetId="8">'0401'!$A$1:$M$45</definedName>
    <definedName name="_xlnm.Print_Area" localSheetId="6">'0601'!$A$1:$M$45</definedName>
    <definedName name="_xlnm.Print_Area" localSheetId="5">'0701'!$A$1:$M$45</definedName>
    <definedName name="_xlnm.Print_Area" localSheetId="3">'0901'!$A$1:$M$44</definedName>
    <definedName name="_xlnm.Print_Area" localSheetId="0">'1201'!$A$1:$M$44</definedName>
  </definedNames>
  <calcPr calcId="162913"/>
</workbook>
</file>

<file path=xl/calcChain.xml><?xml version="1.0" encoding="utf-8"?>
<calcChain xmlns="http://schemas.openxmlformats.org/spreadsheetml/2006/main">
  <c r="E44" i="21" l="1"/>
  <c r="D44" i="21"/>
  <c r="F44" i="21" s="1"/>
  <c r="C44" i="21"/>
  <c r="F43" i="21"/>
  <c r="F42" i="21"/>
  <c r="F41" i="21"/>
  <c r="F40" i="21"/>
  <c r="L39" i="21"/>
  <c r="F39" i="21"/>
  <c r="F38" i="21"/>
  <c r="E37" i="21"/>
  <c r="D37" i="21"/>
  <c r="F37" i="21" s="1"/>
  <c r="C37" i="21"/>
  <c r="F36" i="21"/>
  <c r="K35" i="21"/>
  <c r="J35" i="21"/>
  <c r="L35" i="21" s="1"/>
  <c r="I35" i="21"/>
  <c r="F35" i="21"/>
  <c r="L34" i="21"/>
  <c r="F34" i="21"/>
  <c r="L33" i="21"/>
  <c r="F33" i="21"/>
  <c r="L32" i="21"/>
  <c r="E32" i="21"/>
  <c r="D32" i="21"/>
  <c r="F32" i="21" s="1"/>
  <c r="C32" i="21"/>
  <c r="L31" i="21"/>
  <c r="F31" i="21"/>
  <c r="L30" i="21"/>
  <c r="F30" i="21"/>
  <c r="L29" i="21"/>
  <c r="F29" i="21"/>
  <c r="K28" i="21"/>
  <c r="J28" i="21"/>
  <c r="L28" i="21" s="1"/>
  <c r="I28" i="21"/>
  <c r="F28" i="21"/>
  <c r="L27" i="21"/>
  <c r="E27" i="21"/>
  <c r="D27" i="21"/>
  <c r="F27" i="21" s="1"/>
  <c r="C27" i="21"/>
  <c r="L26" i="21"/>
  <c r="F26" i="21"/>
  <c r="L25" i="21"/>
  <c r="F25" i="21"/>
  <c r="L24" i="21"/>
  <c r="F24" i="21"/>
  <c r="K23" i="21"/>
  <c r="J23" i="21"/>
  <c r="L23" i="21" s="1"/>
  <c r="I23" i="21"/>
  <c r="F23" i="21"/>
  <c r="L22" i="21"/>
  <c r="F22" i="21"/>
  <c r="L21" i="21"/>
  <c r="E21" i="21"/>
  <c r="D21" i="21"/>
  <c r="F21" i="21" s="1"/>
  <c r="C21" i="21"/>
  <c r="L20" i="21"/>
  <c r="F20" i="21"/>
  <c r="K19" i="21"/>
  <c r="J19" i="21"/>
  <c r="L19" i="21" s="1"/>
  <c r="I19" i="21"/>
  <c r="F19" i="21"/>
  <c r="L18" i="21"/>
  <c r="F18" i="21"/>
  <c r="L17" i="21"/>
  <c r="F17" i="21"/>
  <c r="L16" i="21"/>
  <c r="F16" i="21"/>
  <c r="L15" i="21"/>
  <c r="F15" i="21"/>
  <c r="L14" i="21"/>
  <c r="F14" i="21"/>
  <c r="K13" i="21"/>
  <c r="J13" i="21"/>
  <c r="L13" i="21" s="1"/>
  <c r="I13" i="21"/>
  <c r="E13" i="21"/>
  <c r="K37" i="21" s="1"/>
  <c r="K41" i="21" s="1"/>
  <c r="D13" i="21"/>
  <c r="J37" i="21" s="1"/>
  <c r="C13" i="21"/>
  <c r="I37" i="21" s="1"/>
  <c r="I41" i="21" s="1"/>
  <c r="L12" i="21"/>
  <c r="F12" i="21"/>
  <c r="L11" i="21"/>
  <c r="F11" i="21"/>
  <c r="L10" i="21"/>
  <c r="F10" i="21"/>
  <c r="L9" i="21"/>
  <c r="F9" i="21"/>
  <c r="L8" i="21"/>
  <c r="F8" i="21"/>
  <c r="L7" i="21"/>
  <c r="F7" i="21"/>
  <c r="L6" i="21"/>
  <c r="F6" i="21"/>
  <c r="L5" i="21"/>
  <c r="F5" i="21"/>
  <c r="L4" i="21"/>
  <c r="F4" i="21"/>
  <c r="E44" i="20"/>
  <c r="D44" i="20"/>
  <c r="F44" i="20" s="1"/>
  <c r="C44" i="20"/>
  <c r="F43" i="20"/>
  <c r="F42" i="20"/>
  <c r="F41" i="20"/>
  <c r="F40" i="20"/>
  <c r="L39" i="20"/>
  <c r="F39" i="20"/>
  <c r="F38" i="20"/>
  <c r="E37" i="20"/>
  <c r="D37" i="20"/>
  <c r="F37" i="20" s="1"/>
  <c r="C37" i="20"/>
  <c r="F36" i="20"/>
  <c r="K35" i="20"/>
  <c r="J35" i="20"/>
  <c r="L35" i="20" s="1"/>
  <c r="I35" i="20"/>
  <c r="F35" i="20"/>
  <c r="L34" i="20"/>
  <c r="F34" i="20"/>
  <c r="L33" i="20"/>
  <c r="F33" i="20"/>
  <c r="L32" i="20"/>
  <c r="E32" i="20"/>
  <c r="D32" i="20"/>
  <c r="F32" i="20" s="1"/>
  <c r="C32" i="20"/>
  <c r="L31" i="20"/>
  <c r="F31" i="20"/>
  <c r="L30" i="20"/>
  <c r="F30" i="20"/>
  <c r="L29" i="20"/>
  <c r="F29" i="20"/>
  <c r="K28" i="20"/>
  <c r="J28" i="20"/>
  <c r="L28" i="20" s="1"/>
  <c r="I28" i="20"/>
  <c r="F28" i="20"/>
  <c r="L27" i="20"/>
  <c r="E27" i="20"/>
  <c r="D27" i="20"/>
  <c r="F27" i="20" s="1"/>
  <c r="C27" i="20"/>
  <c r="L26" i="20"/>
  <c r="F26" i="20"/>
  <c r="L25" i="20"/>
  <c r="F25" i="20"/>
  <c r="L24" i="20"/>
  <c r="F24" i="20"/>
  <c r="K23" i="20"/>
  <c r="J23" i="20"/>
  <c r="L23" i="20" s="1"/>
  <c r="I23" i="20"/>
  <c r="F23" i="20"/>
  <c r="L22" i="20"/>
  <c r="F22" i="20"/>
  <c r="L21" i="20"/>
  <c r="E21" i="20"/>
  <c r="D21" i="20"/>
  <c r="F21" i="20" s="1"/>
  <c r="C21" i="20"/>
  <c r="L20" i="20"/>
  <c r="F20" i="20"/>
  <c r="K19" i="20"/>
  <c r="J19" i="20"/>
  <c r="L19" i="20" s="1"/>
  <c r="I19" i="20"/>
  <c r="F19" i="20"/>
  <c r="L18" i="20"/>
  <c r="F18" i="20"/>
  <c r="L17" i="20"/>
  <c r="F17" i="20"/>
  <c r="L16" i="20"/>
  <c r="F16" i="20"/>
  <c r="L15" i="20"/>
  <c r="F15" i="20"/>
  <c r="L14" i="20"/>
  <c r="F14" i="20"/>
  <c r="K13" i="20"/>
  <c r="J13" i="20"/>
  <c r="L13" i="20" s="1"/>
  <c r="I13" i="20"/>
  <c r="E13" i="20"/>
  <c r="K37" i="20" s="1"/>
  <c r="K41" i="20" s="1"/>
  <c r="D13" i="20"/>
  <c r="J37" i="20" s="1"/>
  <c r="C13" i="20"/>
  <c r="I37" i="20" s="1"/>
  <c r="I41" i="20" s="1"/>
  <c r="L12" i="20"/>
  <c r="F12" i="20"/>
  <c r="L11" i="20"/>
  <c r="F11" i="20"/>
  <c r="L10" i="20"/>
  <c r="F10" i="20"/>
  <c r="L9" i="20"/>
  <c r="F9" i="20"/>
  <c r="L8" i="20"/>
  <c r="F8" i="20"/>
  <c r="L7" i="20"/>
  <c r="F7" i="20"/>
  <c r="L6" i="20"/>
  <c r="F6" i="20"/>
  <c r="L5" i="20"/>
  <c r="F5" i="20"/>
  <c r="L4" i="20"/>
  <c r="F4" i="20"/>
  <c r="J41" i="21" l="1"/>
  <c r="L41" i="21" s="1"/>
  <c r="L37" i="21"/>
  <c r="F13" i="21"/>
  <c r="J41" i="20"/>
  <c r="L41" i="20" s="1"/>
  <c r="L37" i="20"/>
  <c r="F13" i="20"/>
  <c r="K41" i="18"/>
  <c r="J41" i="18"/>
  <c r="I41" i="18"/>
  <c r="K39" i="18" l="1"/>
  <c r="J39" i="18"/>
  <c r="I39" i="18"/>
  <c r="K41" i="19" l="1"/>
  <c r="J41" i="19"/>
  <c r="I41" i="19"/>
  <c r="K41" i="23" l="1"/>
  <c r="J41" i="23"/>
  <c r="I41" i="23"/>
  <c r="K41" i="25" l="1"/>
  <c r="J41" i="25"/>
  <c r="I41" i="25"/>
  <c r="K41" i="15" l="1"/>
  <c r="J41" i="15"/>
  <c r="I41" i="15"/>
  <c r="K41" i="16" l="1"/>
  <c r="J41" i="16"/>
  <c r="I41" i="16"/>
  <c r="K41" i="17" l="1"/>
  <c r="J41" i="17"/>
  <c r="I41" i="17"/>
  <c r="K39" i="17"/>
  <c r="J39" i="17"/>
  <c r="I39" i="17"/>
  <c r="L39" i="18" l="1"/>
  <c r="D13" i="23" l="1"/>
  <c r="E13" i="23"/>
  <c r="C13" i="23"/>
  <c r="J35" i="23" l="1"/>
  <c r="K35" i="23"/>
  <c r="I35" i="23"/>
  <c r="L39" i="13"/>
  <c r="F4" i="15"/>
  <c r="F5" i="15"/>
  <c r="F6" i="15"/>
  <c r="F7" i="15"/>
  <c r="F8" i="15"/>
  <c r="F9" i="15"/>
  <c r="F10" i="15"/>
  <c r="F11" i="15"/>
  <c r="F12" i="15"/>
  <c r="F14" i="15"/>
  <c r="F15" i="15"/>
  <c r="F16" i="15"/>
  <c r="F17" i="15"/>
  <c r="F18" i="15"/>
  <c r="F19" i="15"/>
  <c r="F20" i="15"/>
  <c r="L39" i="23"/>
  <c r="L30" i="23"/>
  <c r="L31" i="23"/>
  <c r="L32" i="23"/>
  <c r="L33" i="23"/>
  <c r="L34" i="23"/>
  <c r="L29" i="23"/>
  <c r="L25" i="23"/>
  <c r="L26" i="23"/>
  <c r="L27" i="23"/>
  <c r="L24" i="23"/>
  <c r="L21" i="23"/>
  <c r="L22" i="23"/>
  <c r="L20" i="23"/>
  <c r="L15" i="23"/>
  <c r="L16" i="23"/>
  <c r="L17" i="23"/>
  <c r="L18" i="23"/>
  <c r="L14" i="23"/>
  <c r="L5" i="23"/>
  <c r="L6" i="23"/>
  <c r="L7" i="23"/>
  <c r="L8" i="23"/>
  <c r="L9" i="23"/>
  <c r="L10" i="23"/>
  <c r="L11" i="23"/>
  <c r="L12" i="23"/>
  <c r="L4" i="23"/>
  <c r="F39" i="23"/>
  <c r="F40" i="23"/>
  <c r="F41" i="23"/>
  <c r="F42" i="23"/>
  <c r="F43" i="23"/>
  <c r="F38" i="23"/>
  <c r="F34" i="23"/>
  <c r="F35" i="23"/>
  <c r="F36" i="23"/>
  <c r="F33" i="23"/>
  <c r="F29" i="23"/>
  <c r="F30" i="23"/>
  <c r="F31" i="23"/>
  <c r="F28" i="23"/>
  <c r="F23" i="23"/>
  <c r="F24" i="23"/>
  <c r="F25" i="23"/>
  <c r="F26" i="23"/>
  <c r="F22" i="23"/>
  <c r="F15" i="23"/>
  <c r="F16" i="23"/>
  <c r="F17" i="23"/>
  <c r="F18" i="23"/>
  <c r="F19" i="23"/>
  <c r="F20" i="23"/>
  <c r="F14" i="23"/>
  <c r="F6" i="23"/>
  <c r="F7" i="23"/>
  <c r="F8" i="23"/>
  <c r="F9" i="23"/>
  <c r="F10" i="23"/>
  <c r="F11" i="23"/>
  <c r="F12" i="23"/>
  <c r="F5" i="23"/>
  <c r="F4" i="23"/>
  <c r="I13" i="22"/>
  <c r="J13" i="22"/>
  <c r="K13" i="22"/>
  <c r="C21" i="22"/>
  <c r="D21" i="22"/>
  <c r="E21" i="22"/>
  <c r="C32" i="19"/>
  <c r="D32" i="19"/>
  <c r="E32" i="19"/>
  <c r="I19" i="18"/>
  <c r="J19" i="18"/>
  <c r="K19" i="18"/>
  <c r="I35" i="13"/>
  <c r="J35" i="13"/>
  <c r="L35" i="13" s="1"/>
  <c r="K35" i="13"/>
  <c r="M48" i="18"/>
  <c r="L39" i="24"/>
  <c r="I23" i="24"/>
  <c r="J23" i="24"/>
  <c r="K23" i="24"/>
  <c r="C27" i="25"/>
  <c r="D27" i="25"/>
  <c r="F27" i="25" s="1"/>
  <c r="E27" i="25"/>
  <c r="C27" i="17"/>
  <c r="D27" i="17"/>
  <c r="E27" i="17"/>
  <c r="F27" i="17" s="1"/>
  <c r="L39" i="25"/>
  <c r="F4" i="25"/>
  <c r="F5" i="25"/>
  <c r="F6" i="25"/>
  <c r="F7" i="25"/>
  <c r="F8" i="25"/>
  <c r="F9" i="25"/>
  <c r="F10" i="25"/>
  <c r="F11" i="25"/>
  <c r="F12" i="25"/>
  <c r="F14" i="25"/>
  <c r="F15" i="25"/>
  <c r="F16" i="25"/>
  <c r="F17" i="25"/>
  <c r="F18" i="25"/>
  <c r="F19" i="25"/>
  <c r="F20" i="25"/>
  <c r="E44" i="25"/>
  <c r="D44" i="25"/>
  <c r="F44" i="25" s="1"/>
  <c r="C44" i="25"/>
  <c r="F43" i="25"/>
  <c r="F42" i="25"/>
  <c r="F41" i="25"/>
  <c r="F40" i="25"/>
  <c r="F39" i="25"/>
  <c r="F38" i="25"/>
  <c r="E37" i="25"/>
  <c r="D37" i="25"/>
  <c r="C37" i="25"/>
  <c r="F36" i="25"/>
  <c r="K35" i="25"/>
  <c r="J35" i="25"/>
  <c r="L35" i="25" s="1"/>
  <c r="I35" i="25"/>
  <c r="F35" i="25"/>
  <c r="L34" i="25"/>
  <c r="F34" i="25"/>
  <c r="L33" i="25"/>
  <c r="F33" i="25"/>
  <c r="L32" i="25"/>
  <c r="E32" i="25"/>
  <c r="D32" i="25"/>
  <c r="C32" i="25"/>
  <c r="L31" i="25"/>
  <c r="F31" i="25"/>
  <c r="L30" i="25"/>
  <c r="F30" i="25"/>
  <c r="L29" i="25"/>
  <c r="F29" i="25"/>
  <c r="K28" i="25"/>
  <c r="J28" i="25"/>
  <c r="I28" i="25"/>
  <c r="F28" i="25"/>
  <c r="L27" i="25"/>
  <c r="L26" i="25"/>
  <c r="F26" i="25"/>
  <c r="L25" i="25"/>
  <c r="F25" i="25"/>
  <c r="L24" i="25"/>
  <c r="F24" i="25"/>
  <c r="K23" i="25"/>
  <c r="J23" i="25"/>
  <c r="L23" i="25" s="1"/>
  <c r="I23" i="25"/>
  <c r="F23" i="25"/>
  <c r="L22" i="25"/>
  <c r="F22" i="25"/>
  <c r="L21" i="25"/>
  <c r="E21" i="25"/>
  <c r="D21" i="25"/>
  <c r="F21" i="25" s="1"/>
  <c r="C21" i="25"/>
  <c r="L20" i="25"/>
  <c r="K19" i="25"/>
  <c r="J19" i="25"/>
  <c r="I19" i="25"/>
  <c r="L18" i="25"/>
  <c r="L17" i="25"/>
  <c r="L16" i="25"/>
  <c r="L15" i="25"/>
  <c r="L14" i="25"/>
  <c r="K13" i="25"/>
  <c r="J13" i="25"/>
  <c r="I13" i="25"/>
  <c r="E13" i="25"/>
  <c r="D13" i="25"/>
  <c r="C13" i="25"/>
  <c r="L12" i="25"/>
  <c r="L11" i="25"/>
  <c r="L10" i="25"/>
  <c r="L9" i="25"/>
  <c r="L8" i="25"/>
  <c r="L7" i="25"/>
  <c r="L6" i="25"/>
  <c r="L5" i="25"/>
  <c r="L4" i="25"/>
  <c r="E44" i="24"/>
  <c r="D44" i="24"/>
  <c r="F44" i="24" s="1"/>
  <c r="C44" i="24"/>
  <c r="F43" i="24"/>
  <c r="F42" i="24"/>
  <c r="F41" i="24"/>
  <c r="F40" i="24"/>
  <c r="F39" i="24"/>
  <c r="F38" i="24"/>
  <c r="E37" i="24"/>
  <c r="D37" i="24"/>
  <c r="C37" i="24"/>
  <c r="F36" i="24"/>
  <c r="K35" i="24"/>
  <c r="J35" i="24"/>
  <c r="I35" i="24"/>
  <c r="F35" i="24"/>
  <c r="L34" i="24"/>
  <c r="F34" i="24"/>
  <c r="L33" i="24"/>
  <c r="F33" i="24"/>
  <c r="L32" i="24"/>
  <c r="E32" i="24"/>
  <c r="D32" i="24"/>
  <c r="C32" i="24"/>
  <c r="L31" i="24"/>
  <c r="F31" i="24"/>
  <c r="L30" i="24"/>
  <c r="F30" i="24"/>
  <c r="L29" i="24"/>
  <c r="F29" i="24"/>
  <c r="K28" i="24"/>
  <c r="J28" i="24"/>
  <c r="I28" i="24"/>
  <c r="F28" i="24"/>
  <c r="L27" i="24"/>
  <c r="E27" i="24"/>
  <c r="D27" i="24"/>
  <c r="F27" i="24" s="1"/>
  <c r="C27" i="24"/>
  <c r="L26" i="24"/>
  <c r="F26" i="24"/>
  <c r="L25" i="24"/>
  <c r="F25" i="24"/>
  <c r="L24" i="24"/>
  <c r="F24" i="24"/>
  <c r="F23" i="24"/>
  <c r="L22" i="24"/>
  <c r="F22" i="24"/>
  <c r="L21" i="24"/>
  <c r="E21" i="24"/>
  <c r="D21" i="24"/>
  <c r="F21" i="24" s="1"/>
  <c r="C21" i="24"/>
  <c r="L20" i="24"/>
  <c r="F20" i="24"/>
  <c r="K19" i="24"/>
  <c r="J19" i="24"/>
  <c r="L19" i="24" s="1"/>
  <c r="I19" i="24"/>
  <c r="F19" i="24"/>
  <c r="L18" i="24"/>
  <c r="F18" i="24"/>
  <c r="L17" i="24"/>
  <c r="F17" i="24"/>
  <c r="L16" i="24"/>
  <c r="F16" i="24"/>
  <c r="L15" i="24"/>
  <c r="F15" i="24"/>
  <c r="L14" i="24"/>
  <c r="F14" i="24"/>
  <c r="K13" i="24"/>
  <c r="J13" i="24"/>
  <c r="I13" i="24"/>
  <c r="E13" i="24"/>
  <c r="D13" i="24"/>
  <c r="F13" i="24"/>
  <c r="C13" i="24"/>
  <c r="L12" i="24"/>
  <c r="F12" i="24"/>
  <c r="L11" i="24"/>
  <c r="F11" i="24"/>
  <c r="L10" i="24"/>
  <c r="F10" i="24"/>
  <c r="L9" i="24"/>
  <c r="F9" i="24"/>
  <c r="L8" i="24"/>
  <c r="F8" i="24"/>
  <c r="L7" i="24"/>
  <c r="F7" i="24"/>
  <c r="L6" i="24"/>
  <c r="F6" i="24"/>
  <c r="L5" i="24"/>
  <c r="F5" i="24"/>
  <c r="L4" i="24"/>
  <c r="F4" i="24"/>
  <c r="E44" i="23"/>
  <c r="D44" i="23"/>
  <c r="C44" i="23"/>
  <c r="E37" i="23"/>
  <c r="D37" i="23"/>
  <c r="C37" i="23"/>
  <c r="E32" i="23"/>
  <c r="D32" i="23"/>
  <c r="C32" i="23"/>
  <c r="K28" i="23"/>
  <c r="J28" i="23"/>
  <c r="I28" i="23"/>
  <c r="E27" i="23"/>
  <c r="D27" i="23"/>
  <c r="C27" i="23"/>
  <c r="K23" i="23"/>
  <c r="J23" i="23"/>
  <c r="I23" i="23"/>
  <c r="E21" i="23"/>
  <c r="D21" i="23"/>
  <c r="C21" i="23"/>
  <c r="K19" i="23"/>
  <c r="J19" i="23"/>
  <c r="I19" i="23"/>
  <c r="K13" i="23"/>
  <c r="J13" i="23"/>
  <c r="L13" i="23" s="1"/>
  <c r="I13" i="23"/>
  <c r="F13" i="23"/>
  <c r="E44" i="22"/>
  <c r="D44" i="22"/>
  <c r="C44" i="22"/>
  <c r="F43" i="22"/>
  <c r="F42" i="22"/>
  <c r="F41" i="22"/>
  <c r="F40" i="22"/>
  <c r="F39" i="22"/>
  <c r="F38" i="22"/>
  <c r="E37" i="22"/>
  <c r="D37" i="22"/>
  <c r="C37" i="22"/>
  <c r="F36" i="22"/>
  <c r="K35" i="22"/>
  <c r="J35" i="22"/>
  <c r="I35" i="22"/>
  <c r="F35" i="22"/>
  <c r="L34" i="22"/>
  <c r="F34" i="22"/>
  <c r="L33" i="22"/>
  <c r="F33" i="22"/>
  <c r="L32" i="22"/>
  <c r="E32" i="22"/>
  <c r="D32" i="22"/>
  <c r="C32" i="22"/>
  <c r="L31" i="22"/>
  <c r="F31" i="22"/>
  <c r="L30" i="22"/>
  <c r="F30" i="22"/>
  <c r="L29" i="22"/>
  <c r="F29" i="22"/>
  <c r="K28" i="22"/>
  <c r="J28" i="22"/>
  <c r="I28" i="22"/>
  <c r="F28" i="22"/>
  <c r="L27" i="22"/>
  <c r="E27" i="22"/>
  <c r="D27" i="22"/>
  <c r="C27" i="22"/>
  <c r="L26" i="22"/>
  <c r="F26" i="22"/>
  <c r="L25" i="22"/>
  <c r="F25" i="22"/>
  <c r="L24" i="22"/>
  <c r="F24" i="22"/>
  <c r="K23" i="22"/>
  <c r="J23" i="22"/>
  <c r="L23" i="22" s="1"/>
  <c r="I23" i="22"/>
  <c r="F23" i="22"/>
  <c r="L22" i="22"/>
  <c r="F22" i="22"/>
  <c r="L21" i="22"/>
  <c r="L20" i="22"/>
  <c r="F20" i="22"/>
  <c r="K19" i="22"/>
  <c r="J19" i="22"/>
  <c r="I19" i="22"/>
  <c r="F19" i="22"/>
  <c r="L18" i="22"/>
  <c r="F18" i="22"/>
  <c r="L17" i="22"/>
  <c r="F17" i="22"/>
  <c r="L16" i="22"/>
  <c r="F16" i="22"/>
  <c r="L15" i="22"/>
  <c r="F15" i="22"/>
  <c r="L14" i="22"/>
  <c r="F14" i="22"/>
  <c r="E13" i="22"/>
  <c r="D13" i="22"/>
  <c r="C13" i="22"/>
  <c r="L12" i="22"/>
  <c r="F12" i="22"/>
  <c r="L11" i="22"/>
  <c r="F11" i="22"/>
  <c r="L10" i="22"/>
  <c r="F10" i="22"/>
  <c r="L9" i="22"/>
  <c r="F9" i="22"/>
  <c r="L8" i="22"/>
  <c r="F8" i="22"/>
  <c r="L7" i="22"/>
  <c r="F7" i="22"/>
  <c r="L6" i="22"/>
  <c r="F6" i="22"/>
  <c r="L5" i="22"/>
  <c r="F5" i="22"/>
  <c r="L4" i="22"/>
  <c r="F4" i="22"/>
  <c r="E44" i="19"/>
  <c r="D44" i="19"/>
  <c r="C44" i="19"/>
  <c r="F43" i="19"/>
  <c r="F42" i="19"/>
  <c r="F41" i="19"/>
  <c r="F40" i="19"/>
  <c r="F39" i="19"/>
  <c r="F38" i="19"/>
  <c r="E37" i="19"/>
  <c r="D37" i="19"/>
  <c r="C37" i="19"/>
  <c r="F36" i="19"/>
  <c r="K35" i="19"/>
  <c r="J35" i="19"/>
  <c r="I35" i="19"/>
  <c r="F35" i="19"/>
  <c r="L34" i="19"/>
  <c r="F34" i="19"/>
  <c r="L33" i="19"/>
  <c r="F33" i="19"/>
  <c r="L32" i="19"/>
  <c r="L31" i="19"/>
  <c r="F31" i="19"/>
  <c r="L30" i="19"/>
  <c r="F30" i="19"/>
  <c r="L29" i="19"/>
  <c r="F29" i="19"/>
  <c r="K28" i="19"/>
  <c r="J28" i="19"/>
  <c r="L28" i="19" s="1"/>
  <c r="I28" i="19"/>
  <c r="F28" i="19"/>
  <c r="L27" i="19"/>
  <c r="E27" i="19"/>
  <c r="D27" i="19"/>
  <c r="C27" i="19"/>
  <c r="L26" i="19"/>
  <c r="F26" i="19"/>
  <c r="L25" i="19"/>
  <c r="F25" i="19"/>
  <c r="L24" i="19"/>
  <c r="F24" i="19"/>
  <c r="K23" i="19"/>
  <c r="J23" i="19"/>
  <c r="I23" i="19"/>
  <c r="F23" i="19"/>
  <c r="L22" i="19"/>
  <c r="F22" i="19"/>
  <c r="L21" i="19"/>
  <c r="E21" i="19"/>
  <c r="D21" i="19"/>
  <c r="C21" i="19"/>
  <c r="L20" i="19"/>
  <c r="F20" i="19"/>
  <c r="K19" i="19"/>
  <c r="J19" i="19"/>
  <c r="I19" i="19"/>
  <c r="F19" i="19"/>
  <c r="L18" i="19"/>
  <c r="F18" i="19"/>
  <c r="L17" i="19"/>
  <c r="F17" i="19"/>
  <c r="L16" i="19"/>
  <c r="F16" i="19"/>
  <c r="L15" i="19"/>
  <c r="F15" i="19"/>
  <c r="L14" i="19"/>
  <c r="F14" i="19"/>
  <c r="K13" i="19"/>
  <c r="J13" i="19"/>
  <c r="I13" i="19"/>
  <c r="E13" i="19"/>
  <c r="F13" i="19" s="1"/>
  <c r="D13" i="19"/>
  <c r="C13" i="19"/>
  <c r="L12" i="19"/>
  <c r="F12" i="19"/>
  <c r="L11" i="19"/>
  <c r="F11" i="19"/>
  <c r="L10" i="19"/>
  <c r="F10" i="19"/>
  <c r="L9" i="19"/>
  <c r="F9" i="19"/>
  <c r="L8" i="19"/>
  <c r="F8" i="19"/>
  <c r="L7" i="19"/>
  <c r="F7" i="19"/>
  <c r="L6" i="19"/>
  <c r="F6" i="19"/>
  <c r="L5" i="19"/>
  <c r="F5" i="19"/>
  <c r="L4" i="19"/>
  <c r="F4" i="19"/>
  <c r="E44" i="18"/>
  <c r="D44" i="18"/>
  <c r="C44" i="18"/>
  <c r="F43" i="18"/>
  <c r="F42" i="18"/>
  <c r="F41" i="18"/>
  <c r="F40" i="18"/>
  <c r="F39" i="18"/>
  <c r="F38" i="18"/>
  <c r="E37" i="18"/>
  <c r="D37" i="18"/>
  <c r="F37" i="18" s="1"/>
  <c r="C37" i="18"/>
  <c r="F36" i="18"/>
  <c r="K35" i="18"/>
  <c r="J35" i="18"/>
  <c r="I35" i="18"/>
  <c r="F35" i="18"/>
  <c r="L34" i="18"/>
  <c r="F34" i="18"/>
  <c r="L33" i="18"/>
  <c r="F33" i="18"/>
  <c r="L32" i="18"/>
  <c r="E32" i="18"/>
  <c r="D32" i="18"/>
  <c r="C32" i="18"/>
  <c r="L31" i="18"/>
  <c r="F31" i="18"/>
  <c r="L30" i="18"/>
  <c r="F30" i="18"/>
  <c r="L29" i="18"/>
  <c r="F29" i="18"/>
  <c r="K28" i="18"/>
  <c r="J28" i="18"/>
  <c r="I28" i="18"/>
  <c r="F28" i="18"/>
  <c r="L27" i="18"/>
  <c r="E27" i="18"/>
  <c r="D27" i="18"/>
  <c r="C27" i="18"/>
  <c r="L26" i="18"/>
  <c r="F26" i="18"/>
  <c r="L25" i="18"/>
  <c r="F25" i="18"/>
  <c r="L24" i="18"/>
  <c r="F24" i="18"/>
  <c r="K23" i="18"/>
  <c r="J23" i="18"/>
  <c r="I23" i="18"/>
  <c r="F23" i="18"/>
  <c r="L22" i="18"/>
  <c r="F22" i="18"/>
  <c r="L21" i="18"/>
  <c r="E21" i="18"/>
  <c r="D21" i="18"/>
  <c r="C21" i="18"/>
  <c r="L20" i="18"/>
  <c r="F20" i="18"/>
  <c r="F19" i="18"/>
  <c r="L18" i="18"/>
  <c r="F18" i="18"/>
  <c r="L17" i="18"/>
  <c r="F17" i="18"/>
  <c r="L16" i="18"/>
  <c r="F16" i="18"/>
  <c r="L15" i="18"/>
  <c r="F15" i="18"/>
  <c r="L14" i="18"/>
  <c r="F14" i="18"/>
  <c r="K13" i="18"/>
  <c r="J13" i="18"/>
  <c r="I13" i="18"/>
  <c r="E13" i="18"/>
  <c r="D13" i="18"/>
  <c r="C13" i="18"/>
  <c r="L12" i="18"/>
  <c r="F12" i="18"/>
  <c r="L11" i="18"/>
  <c r="F11" i="18"/>
  <c r="L10" i="18"/>
  <c r="F10" i="18"/>
  <c r="L9" i="18"/>
  <c r="F9" i="18"/>
  <c r="L8" i="18"/>
  <c r="F8" i="18"/>
  <c r="L7" i="18"/>
  <c r="F7" i="18"/>
  <c r="L6" i="18"/>
  <c r="F6" i="18"/>
  <c r="L5" i="18"/>
  <c r="F5" i="18"/>
  <c r="L4" i="18"/>
  <c r="F4" i="18"/>
  <c r="E44" i="17"/>
  <c r="D44" i="17"/>
  <c r="F44" i="17" s="1"/>
  <c r="C44" i="17"/>
  <c r="F43" i="17"/>
  <c r="F42" i="17"/>
  <c r="F41" i="17"/>
  <c r="F40" i="17"/>
  <c r="L39" i="17"/>
  <c r="F39" i="17"/>
  <c r="F38" i="17"/>
  <c r="E37" i="17"/>
  <c r="D37" i="17"/>
  <c r="C37" i="17"/>
  <c r="F36" i="17"/>
  <c r="K35" i="17"/>
  <c r="J35" i="17"/>
  <c r="L35" i="17" s="1"/>
  <c r="I35" i="17"/>
  <c r="F35" i="17"/>
  <c r="L34" i="17"/>
  <c r="F34" i="17"/>
  <c r="L33" i="17"/>
  <c r="F33" i="17"/>
  <c r="L32" i="17"/>
  <c r="E32" i="17"/>
  <c r="D32" i="17"/>
  <c r="F32" i="17" s="1"/>
  <c r="C32" i="17"/>
  <c r="L31" i="17"/>
  <c r="F31" i="17"/>
  <c r="L30" i="17"/>
  <c r="F30" i="17"/>
  <c r="L29" i="17"/>
  <c r="F29" i="17"/>
  <c r="K28" i="17"/>
  <c r="J28" i="17"/>
  <c r="I28" i="17"/>
  <c r="F28" i="17"/>
  <c r="L27" i="17"/>
  <c r="L26" i="17"/>
  <c r="F26" i="17"/>
  <c r="L25" i="17"/>
  <c r="F25" i="17"/>
  <c r="L24" i="17"/>
  <c r="F24" i="17"/>
  <c r="K23" i="17"/>
  <c r="J23" i="17"/>
  <c r="I23" i="17"/>
  <c r="F23" i="17"/>
  <c r="L22" i="17"/>
  <c r="F22" i="17"/>
  <c r="L21" i="17"/>
  <c r="E21" i="17"/>
  <c r="D21" i="17"/>
  <c r="C21" i="17"/>
  <c r="L20" i="17"/>
  <c r="F20" i="17"/>
  <c r="K19" i="17"/>
  <c r="L19" i="17" s="1"/>
  <c r="J19" i="17"/>
  <c r="I19" i="17"/>
  <c r="F19" i="17"/>
  <c r="L18" i="17"/>
  <c r="F18" i="17"/>
  <c r="L17" i="17"/>
  <c r="F17" i="17"/>
  <c r="L16" i="17"/>
  <c r="F16" i="17"/>
  <c r="L15" i="17"/>
  <c r="F15" i="17"/>
  <c r="L14" i="17"/>
  <c r="F14" i="17"/>
  <c r="K13" i="17"/>
  <c r="J13" i="17"/>
  <c r="I13" i="17"/>
  <c r="E13" i="17"/>
  <c r="D13" i="17"/>
  <c r="C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F4" i="17"/>
  <c r="E44" i="16"/>
  <c r="D44" i="16"/>
  <c r="C44" i="16"/>
  <c r="F43" i="16"/>
  <c r="F42" i="16"/>
  <c r="F41" i="16"/>
  <c r="F40" i="16"/>
  <c r="L39" i="16"/>
  <c r="F39" i="16"/>
  <c r="F38" i="16"/>
  <c r="E37" i="16"/>
  <c r="D37" i="16"/>
  <c r="C37" i="16"/>
  <c r="F36" i="16"/>
  <c r="K35" i="16"/>
  <c r="J35" i="16"/>
  <c r="I35" i="16"/>
  <c r="F35" i="16"/>
  <c r="L34" i="16"/>
  <c r="F34" i="16"/>
  <c r="L33" i="16"/>
  <c r="F33" i="16"/>
  <c r="L32" i="16"/>
  <c r="E32" i="16"/>
  <c r="D32" i="16"/>
  <c r="F32" i="16" s="1"/>
  <c r="C32" i="16"/>
  <c r="L31" i="16"/>
  <c r="F31" i="16"/>
  <c r="L30" i="16"/>
  <c r="F30" i="16"/>
  <c r="L29" i="16"/>
  <c r="F29" i="16"/>
  <c r="K28" i="16"/>
  <c r="J28" i="16"/>
  <c r="I28" i="16"/>
  <c r="F28" i="16"/>
  <c r="L27" i="16"/>
  <c r="E27" i="16"/>
  <c r="D27" i="16"/>
  <c r="F27" i="16" s="1"/>
  <c r="C27" i="16"/>
  <c r="L26" i="16"/>
  <c r="F26" i="16"/>
  <c r="L25" i="16"/>
  <c r="F25" i="16"/>
  <c r="L24" i="16"/>
  <c r="F24" i="16"/>
  <c r="K23" i="16"/>
  <c r="J23" i="16"/>
  <c r="I23" i="16"/>
  <c r="F23" i="16"/>
  <c r="L22" i="16"/>
  <c r="F22" i="16"/>
  <c r="L21" i="16"/>
  <c r="E21" i="16"/>
  <c r="D21" i="16"/>
  <c r="C21" i="16"/>
  <c r="L20" i="16"/>
  <c r="F20" i="16"/>
  <c r="K19" i="16"/>
  <c r="J19" i="16"/>
  <c r="I19" i="16"/>
  <c r="F19" i="16"/>
  <c r="L18" i="16"/>
  <c r="F18" i="16"/>
  <c r="L17" i="16"/>
  <c r="F17" i="16"/>
  <c r="L16" i="16"/>
  <c r="F16" i="16"/>
  <c r="L15" i="16"/>
  <c r="F15" i="16"/>
  <c r="L14" i="16"/>
  <c r="F14" i="16"/>
  <c r="K13" i="16"/>
  <c r="J13" i="16"/>
  <c r="I13" i="16"/>
  <c r="E13" i="16"/>
  <c r="D13" i="16"/>
  <c r="C13" i="16"/>
  <c r="L12" i="16"/>
  <c r="F12" i="16"/>
  <c r="L11" i="16"/>
  <c r="F11" i="16"/>
  <c r="L10" i="16"/>
  <c r="F10" i="16"/>
  <c r="L9" i="16"/>
  <c r="F9" i="16"/>
  <c r="L8" i="16"/>
  <c r="F8" i="16"/>
  <c r="L7" i="16"/>
  <c r="F7" i="16"/>
  <c r="L6" i="16"/>
  <c r="F6" i="16"/>
  <c r="L5" i="16"/>
  <c r="F5" i="16"/>
  <c r="L4" i="16"/>
  <c r="F4" i="16"/>
  <c r="E44" i="15"/>
  <c r="D44" i="15"/>
  <c r="C44" i="15"/>
  <c r="F43" i="15"/>
  <c r="F42" i="15"/>
  <c r="F41" i="15"/>
  <c r="F40" i="15"/>
  <c r="L39" i="15"/>
  <c r="F39" i="15"/>
  <c r="F38" i="15"/>
  <c r="E37" i="15"/>
  <c r="D37" i="15"/>
  <c r="C37" i="15"/>
  <c r="F36" i="15"/>
  <c r="K35" i="15"/>
  <c r="J35" i="15"/>
  <c r="L35" i="15"/>
  <c r="I35" i="15"/>
  <c r="F35" i="15"/>
  <c r="L34" i="15"/>
  <c r="F34" i="15"/>
  <c r="L33" i="15"/>
  <c r="F33" i="15"/>
  <c r="L32" i="15"/>
  <c r="E32" i="15"/>
  <c r="D32" i="15"/>
  <c r="F32" i="15" s="1"/>
  <c r="C32" i="15"/>
  <c r="L31" i="15"/>
  <c r="F31" i="15"/>
  <c r="L30" i="15"/>
  <c r="F30" i="15"/>
  <c r="L29" i="15"/>
  <c r="F29" i="15"/>
  <c r="K28" i="15"/>
  <c r="J28" i="15"/>
  <c r="I28" i="15"/>
  <c r="F28" i="15"/>
  <c r="L27" i="15"/>
  <c r="E27" i="15"/>
  <c r="F27" i="15" s="1"/>
  <c r="D27" i="15"/>
  <c r="C27" i="15"/>
  <c r="L26" i="15"/>
  <c r="F26" i="15"/>
  <c r="L25" i="15"/>
  <c r="F25" i="15"/>
  <c r="L24" i="15"/>
  <c r="F24" i="15"/>
  <c r="K23" i="15"/>
  <c r="J23" i="15"/>
  <c r="I23" i="15"/>
  <c r="F23" i="15"/>
  <c r="L22" i="15"/>
  <c r="F22" i="15"/>
  <c r="L21" i="15"/>
  <c r="E21" i="15"/>
  <c r="D21" i="15"/>
  <c r="C21" i="15"/>
  <c r="L20" i="15"/>
  <c r="K19" i="15"/>
  <c r="J19" i="15"/>
  <c r="I19" i="15"/>
  <c r="L18" i="15"/>
  <c r="L17" i="15"/>
  <c r="L16" i="15"/>
  <c r="L15" i="15"/>
  <c r="L14" i="15"/>
  <c r="K13" i="15"/>
  <c r="L13" i="15" s="1"/>
  <c r="J13" i="15"/>
  <c r="I13" i="15"/>
  <c r="E13" i="15"/>
  <c r="D13" i="15"/>
  <c r="F13" i="15" s="1"/>
  <c r="C13" i="15"/>
  <c r="L12" i="15"/>
  <c r="L11" i="15"/>
  <c r="L10" i="15"/>
  <c r="L9" i="15"/>
  <c r="L8" i="15"/>
  <c r="L7" i="15"/>
  <c r="L6" i="15"/>
  <c r="L5" i="15"/>
  <c r="L4" i="15"/>
  <c r="E44" i="13"/>
  <c r="D44" i="13"/>
  <c r="F44" i="13" s="1"/>
  <c r="C44" i="13"/>
  <c r="F43" i="13"/>
  <c r="F42" i="13"/>
  <c r="F41" i="13"/>
  <c r="F40" i="13"/>
  <c r="F39" i="13"/>
  <c r="F38" i="13"/>
  <c r="E37" i="13"/>
  <c r="D37" i="13"/>
  <c r="F37" i="13" s="1"/>
  <c r="C37" i="13"/>
  <c r="F36" i="13"/>
  <c r="F35" i="13"/>
  <c r="L34" i="13"/>
  <c r="F34" i="13"/>
  <c r="L33" i="13"/>
  <c r="F33" i="13"/>
  <c r="L32" i="13"/>
  <c r="E32" i="13"/>
  <c r="D32" i="13"/>
  <c r="F32" i="13" s="1"/>
  <c r="C32" i="13"/>
  <c r="L31" i="13"/>
  <c r="F31" i="13"/>
  <c r="L30" i="13"/>
  <c r="F30" i="13"/>
  <c r="L29" i="13"/>
  <c r="F29" i="13"/>
  <c r="K28" i="13"/>
  <c r="J28" i="13"/>
  <c r="I28" i="13"/>
  <c r="F28" i="13"/>
  <c r="L27" i="13"/>
  <c r="E27" i="13"/>
  <c r="D27" i="13"/>
  <c r="C27" i="13"/>
  <c r="L26" i="13"/>
  <c r="F26" i="13"/>
  <c r="L25" i="13"/>
  <c r="F25" i="13"/>
  <c r="L24" i="13"/>
  <c r="F24" i="13"/>
  <c r="K23" i="13"/>
  <c r="J23" i="13"/>
  <c r="I23" i="13"/>
  <c r="F23" i="13"/>
  <c r="L22" i="13"/>
  <c r="F22" i="13"/>
  <c r="L21" i="13"/>
  <c r="E21" i="13"/>
  <c r="D21" i="13"/>
  <c r="C21" i="13"/>
  <c r="L20" i="13"/>
  <c r="F20" i="13"/>
  <c r="K19" i="13"/>
  <c r="J19" i="13"/>
  <c r="L19" i="13" s="1"/>
  <c r="I19" i="13"/>
  <c r="F19" i="13"/>
  <c r="L18" i="13"/>
  <c r="F18" i="13"/>
  <c r="L17" i="13"/>
  <c r="F17" i="13"/>
  <c r="L16" i="13"/>
  <c r="F16" i="13"/>
  <c r="L15" i="13"/>
  <c r="F15" i="13"/>
  <c r="L14" i="13"/>
  <c r="F14" i="13"/>
  <c r="K13" i="13"/>
  <c r="J13" i="13"/>
  <c r="L13" i="13" s="1"/>
  <c r="I13" i="13"/>
  <c r="E13" i="13"/>
  <c r="D13" i="13"/>
  <c r="C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L5" i="13"/>
  <c r="F5" i="13"/>
  <c r="L4" i="13"/>
  <c r="F4" i="13"/>
  <c r="F13" i="25"/>
  <c r="L39" i="22"/>
  <c r="L39" i="19"/>
  <c r="F21" i="15"/>
  <c r="F13" i="18"/>
  <c r="F13" i="16"/>
  <c r="F13" i="17"/>
  <c r="J37" i="24"/>
  <c r="K37" i="23"/>
  <c r="F44" i="18" l="1"/>
  <c r="F27" i="18"/>
  <c r="L13" i="19"/>
  <c r="F27" i="19"/>
  <c r="L35" i="19"/>
  <c r="F21" i="23"/>
  <c r="L23" i="24"/>
  <c r="F37" i="24"/>
  <c r="F32" i="25"/>
  <c r="I37" i="25"/>
  <c r="F27" i="13"/>
  <c r="L28" i="15"/>
  <c r="L19" i="15"/>
  <c r="L35" i="16"/>
  <c r="L23" i="16"/>
  <c r="L19" i="16"/>
  <c r="L13" i="16"/>
  <c r="F37" i="16"/>
  <c r="F21" i="16"/>
  <c r="L28" i="16"/>
  <c r="L28" i="24"/>
  <c r="L19" i="25"/>
  <c r="L19" i="18"/>
  <c r="K37" i="24"/>
  <c r="F44" i="15"/>
  <c r="F44" i="16"/>
  <c r="F44" i="19"/>
  <c r="F37" i="15"/>
  <c r="F37" i="25"/>
  <c r="J37" i="25"/>
  <c r="F32" i="18"/>
  <c r="F32" i="24"/>
  <c r="F21" i="17"/>
  <c r="F21" i="19"/>
  <c r="J37" i="15"/>
  <c r="L35" i="18"/>
  <c r="L28" i="18"/>
  <c r="F21" i="18"/>
  <c r="L23" i="19"/>
  <c r="L19" i="19"/>
  <c r="F37" i="19"/>
  <c r="F32" i="19"/>
  <c r="L35" i="24"/>
  <c r="L13" i="24"/>
  <c r="I37" i="24"/>
  <c r="L28" i="25"/>
  <c r="L13" i="25"/>
  <c r="L28" i="13"/>
  <c r="L23" i="13"/>
  <c r="F21" i="13"/>
  <c r="F13" i="13"/>
  <c r="K37" i="13"/>
  <c r="L23" i="15"/>
  <c r="K37" i="15"/>
  <c r="I37" i="15"/>
  <c r="J37" i="16"/>
  <c r="L28" i="17"/>
  <c r="K37" i="18"/>
  <c r="L23" i="18"/>
  <c r="L13" i="18"/>
  <c r="I37" i="19"/>
  <c r="J37" i="19"/>
  <c r="L28" i="23"/>
  <c r="F32" i="23"/>
  <c r="L41" i="24"/>
  <c r="K37" i="25"/>
  <c r="J37" i="13"/>
  <c r="I37" i="13"/>
  <c r="I37" i="16"/>
  <c r="K37" i="16"/>
  <c r="L23" i="17"/>
  <c r="L13" i="17"/>
  <c r="I37" i="17"/>
  <c r="I37" i="18"/>
  <c r="J37" i="18"/>
  <c r="K37" i="19"/>
  <c r="L19" i="22"/>
  <c r="J37" i="22"/>
  <c r="F27" i="22"/>
  <c r="I37" i="22"/>
  <c r="F37" i="22"/>
  <c r="F13" i="22"/>
  <c r="J37" i="17"/>
  <c r="K37" i="17"/>
  <c r="F37" i="17"/>
  <c r="L28" i="22"/>
  <c r="L13" i="22"/>
  <c r="F44" i="22"/>
  <c r="F32" i="22"/>
  <c r="F21" i="22"/>
  <c r="L23" i="23"/>
  <c r="F37" i="23"/>
  <c r="L19" i="23"/>
  <c r="F27" i="23"/>
  <c r="F44" i="23"/>
  <c r="L35" i="22"/>
  <c r="K37" i="22"/>
  <c r="L35" i="23"/>
  <c r="J37" i="23"/>
  <c r="I37" i="23"/>
  <c r="L37" i="24" l="1"/>
  <c r="L37" i="15"/>
  <c r="L37" i="23"/>
  <c r="L41" i="23"/>
  <c r="L41" i="19"/>
  <c r="L37" i="16"/>
  <c r="L41" i="16"/>
  <c r="L41" i="13"/>
  <c r="L41" i="25"/>
  <c r="L41" i="15"/>
  <c r="L37" i="18"/>
  <c r="L41" i="18"/>
  <c r="L37" i="19"/>
  <c r="L37" i="25"/>
  <c r="L37" i="13"/>
  <c r="L37" i="22"/>
  <c r="L41" i="22"/>
  <c r="L37" i="17"/>
  <c r="L41" i="17"/>
</calcChain>
</file>

<file path=xl/sharedStrings.xml><?xml version="1.0" encoding="utf-8"?>
<sst xmlns="http://schemas.openxmlformats.org/spreadsheetml/2006/main" count="1200" uniqueCount="46">
  <si>
    <t>地域(町丁目）</t>
    <rPh sb="0" eb="2">
      <t>チイキ</t>
    </rPh>
    <rPh sb="3" eb="4">
      <t>マチ</t>
    </rPh>
    <rPh sb="4" eb="5">
      <t>チョウ</t>
    </rPh>
    <rPh sb="5" eb="6">
      <t>メ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</si>
  <si>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</si>
  <si>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</si>
  <si>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</si>
  <si>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２丁目</t>
    <rPh sb="1" eb="3">
      <t>チョウメ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</si>
  <si>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</si>
  <si>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</si>
  <si>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人　　　口</t>
    <rPh sb="0" eb="1">
      <t>ヒト</t>
    </rPh>
    <rPh sb="4" eb="5">
      <t>クチ</t>
    </rPh>
    <phoneticPr fontId="2"/>
  </si>
  <si>
    <t>１丁目</t>
    <rPh sb="1" eb="3">
      <t>チョウメ</t>
    </rPh>
    <phoneticPr fontId="2"/>
  </si>
  <si>
    <t>下連雀　</t>
    <rPh sb="0" eb="3">
      <t>シモレンジャク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</si>
  <si>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</si>
  <si>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</si>
  <si>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</si>
  <si>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</si>
  <si>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</si>
  <si>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</si>
  <si>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</si>
  <si>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井の頭　</t>
    <rPh sb="0" eb="1">
      <t>イ</t>
    </rPh>
    <rPh sb="2" eb="3">
      <t>カシラ</t>
    </rPh>
    <phoneticPr fontId="2"/>
  </si>
  <si>
    <t>上連雀</t>
    <rPh sb="0" eb="3">
      <t>カミレンジャク</t>
    </rPh>
    <phoneticPr fontId="2"/>
  </si>
  <si>
    <t>深大寺　</t>
    <rPh sb="0" eb="3">
      <t>ジンダイジ</t>
    </rPh>
    <phoneticPr fontId="2"/>
  </si>
  <si>
    <t>総　計</t>
    <rPh sb="0" eb="1">
      <t>フサ</t>
    </rPh>
    <rPh sb="2" eb="3">
      <t>ケイ</t>
    </rPh>
    <phoneticPr fontId="2"/>
  </si>
  <si>
    <t>井　口　　</t>
    <rPh sb="0" eb="1">
      <t>セイ</t>
    </rPh>
    <rPh sb="2" eb="3">
      <t>クチ</t>
    </rPh>
    <phoneticPr fontId="2"/>
  </si>
  <si>
    <t>野　崎　　</t>
    <rPh sb="0" eb="1">
      <t>ノ</t>
    </rPh>
    <rPh sb="2" eb="3">
      <t>ザキ</t>
    </rPh>
    <phoneticPr fontId="2"/>
  </si>
  <si>
    <t>大　沢　　</t>
    <rPh sb="0" eb="1">
      <t>ダイ</t>
    </rPh>
    <rPh sb="2" eb="3">
      <t>サワ</t>
    </rPh>
    <phoneticPr fontId="2"/>
  </si>
  <si>
    <t>牟　礼　　</t>
    <rPh sb="0" eb="1">
      <t>ム</t>
    </rPh>
    <rPh sb="2" eb="3">
      <t>レイ</t>
    </rPh>
    <phoneticPr fontId="2"/>
  </si>
  <si>
    <t>中　原　　</t>
    <rPh sb="0" eb="1">
      <t>ナカ</t>
    </rPh>
    <rPh sb="2" eb="3">
      <t>ハラ</t>
    </rPh>
    <phoneticPr fontId="2"/>
  </si>
  <si>
    <t>北　野　　</t>
    <rPh sb="0" eb="1">
      <t>キタ</t>
    </rPh>
    <rPh sb="2" eb="3">
      <t>ノ</t>
    </rPh>
    <phoneticPr fontId="2"/>
  </si>
  <si>
    <t>新　川　</t>
    <rPh sb="0" eb="1">
      <t>シン</t>
    </rPh>
    <rPh sb="2" eb="3">
      <t>カワ</t>
    </rPh>
    <phoneticPr fontId="2"/>
  </si>
  <si>
    <t>前年同月比</t>
    <phoneticPr fontId="2"/>
  </si>
  <si>
    <t>前月比</t>
    <phoneticPr fontId="2"/>
  </si>
  <si>
    <t>令和3年1月1日現在</t>
    <rPh sb="0" eb="2">
      <t>レイワ</t>
    </rPh>
    <rPh sb="8" eb="10">
      <t>ゲンザイ</t>
    </rPh>
    <phoneticPr fontId="2"/>
  </si>
  <si>
    <t>令和3年2月1日現在</t>
    <rPh sb="0" eb="2">
      <t>レイワ</t>
    </rPh>
    <rPh sb="3" eb="4">
      <t>ネン</t>
    </rPh>
    <rPh sb="8" eb="10">
      <t>ゲンザイ</t>
    </rPh>
    <phoneticPr fontId="2"/>
  </si>
  <si>
    <t>令和3年3月1日現在</t>
    <rPh sb="0" eb="2">
      <t>レイワ</t>
    </rPh>
    <rPh sb="8" eb="10">
      <t>ゲンザイ</t>
    </rPh>
    <phoneticPr fontId="2"/>
  </si>
  <si>
    <t>令和3年4月1日現在</t>
    <rPh sb="0" eb="2">
      <t>レイワ</t>
    </rPh>
    <rPh sb="8" eb="10">
      <t>ゲンザイ</t>
    </rPh>
    <phoneticPr fontId="2"/>
  </si>
  <si>
    <t>令和3年5月1日現在</t>
    <rPh sb="8" eb="10">
      <t>ゲンザイ</t>
    </rPh>
    <phoneticPr fontId="2"/>
  </si>
  <si>
    <t>令和3年6月1日現在</t>
    <rPh sb="8" eb="10">
      <t>ゲンザイ</t>
    </rPh>
    <phoneticPr fontId="2"/>
  </si>
  <si>
    <t>令和3年7月1日現在</t>
    <rPh sb="5" eb="6">
      <t>ガツ</t>
    </rPh>
    <rPh sb="8" eb="10">
      <t>ゲンザイ</t>
    </rPh>
    <phoneticPr fontId="2"/>
  </si>
  <si>
    <t>令和3年8月1日現在</t>
    <rPh sb="8" eb="10">
      <t>ゲンザイ</t>
    </rPh>
    <phoneticPr fontId="2"/>
  </si>
  <si>
    <t>令和3年9月1日現在</t>
    <rPh sb="8" eb="10">
      <t>ゲンザイ</t>
    </rPh>
    <phoneticPr fontId="2"/>
  </si>
  <si>
    <t>令和3年10月1日現在</t>
    <rPh sb="9" eb="11">
      <t>ゲンザイ</t>
    </rPh>
    <phoneticPr fontId="2"/>
  </si>
  <si>
    <t>令和3年11月1日現在</t>
    <rPh sb="9" eb="11">
      <t>ゲンザイ</t>
    </rPh>
    <phoneticPr fontId="2"/>
  </si>
  <si>
    <t>令和3年12月1日現在</t>
    <rPh sb="9" eb="11">
      <t>ゲンザイ</t>
    </rPh>
    <phoneticPr fontId="2"/>
  </si>
  <si>
    <t>前月比</t>
    <phoneticPr fontId="2"/>
  </si>
  <si>
    <t>前年同月比</t>
    <phoneticPr fontId="2"/>
  </si>
  <si>
    <t>前月比</t>
    <phoneticPr fontId="2"/>
  </si>
  <si>
    <t>前年同月比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</si>
</sst>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9" formatCode="0_ "/>
  </numFmts>
  <fonts count="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1">
    <xf numFmtId="0" fontId="0" fillId="0" borderId="0" xfId="0"/>
    <xf numFmtId="176" fontId="0" fillId="0" borderId="0" xfId="1" applyFont="1"/>
    <xf numFmtId="176" fontId="0" fillId="0" borderId="0" xfId="1" applyFont="1" applyBorder="1"/>
    <xf numFmtId="176" fontId="0" fillId="0" borderId="1" xfId="1" applyFont="1" applyBorder="1" applyAlignment="1">
      <alignment horizontal="left" vertical="center"/>
    </xf>
    <xf numFmtId="176" fontId="0" fillId="0" borderId="2" xfId="1" applyFont="1" applyBorder="1" applyAlignment="1">
      <alignment horizontal="left" vertical="center"/>
    </xf>
    <xf numFmtId="176" fontId="0" fillId="0" borderId="1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3" xfId="1" applyFont="1" applyBorder="1" applyAlignment="1">
      <alignment vertical="center"/>
    </xf>
    <xf numFmtId="176" fontId="0" fillId="0" borderId="4" xfId="1" applyFont="1" applyBorder="1" applyAlignment="1">
      <alignment horizontal="left" vertical="center"/>
    </xf>
    <xf numFmtId="176" fontId="0" fillId="2" borderId="5" xfId="1" applyFont="1" applyFill="1" applyBorder="1" applyAlignment="1">
      <alignment horizontal="center"/>
    </xf>
    <xf numFmtId="176" fontId="0" fillId="2" borderId="6" xfId="1" applyFont="1" applyFill="1" applyBorder="1" applyAlignment="1">
      <alignment horizontal="center"/>
    </xf>
    <xf numFmtId="176" fontId="0" fillId="2" borderId="7" xfId="1" applyFont="1" applyFill="1" applyBorder="1" applyAlignment="1">
      <alignment horizontal="center"/>
    </xf>
    <xf numFmtId="176" fontId="0" fillId="0" borderId="8" xfId="1" applyFont="1" applyBorder="1" applyAlignment="1">
      <alignment horizontal="left" vertical="center"/>
    </xf>
    <xf numFmtId="176" fontId="0" fillId="0" borderId="9" xfId="1" applyFont="1" applyBorder="1" applyAlignment="1">
      <alignment vertical="center"/>
    </xf>
    <xf numFmtId="176" fontId="0" fillId="0" borderId="10" xfId="1" applyFont="1" applyBorder="1" applyAlignment="1">
      <alignment vertical="center"/>
    </xf>
    <xf numFmtId="176" fontId="0" fillId="0" borderId="11" xfId="1" applyFont="1" applyBorder="1" applyAlignment="1">
      <alignment vertical="center"/>
    </xf>
    <xf numFmtId="176" fontId="0" fillId="0" borderId="12" xfId="1" applyFont="1" applyBorder="1" applyAlignment="1">
      <alignment vertical="center"/>
    </xf>
    <xf numFmtId="176" fontId="0" fillId="0" borderId="13" xfId="1" applyFont="1" applyBorder="1"/>
    <xf numFmtId="176" fontId="0" fillId="0" borderId="14" xfId="1" applyFont="1" applyBorder="1"/>
    <xf numFmtId="176" fontId="0" fillId="0" borderId="3" xfId="1" applyFont="1" applyBorder="1"/>
    <xf numFmtId="176" fontId="0" fillId="0" borderId="15" xfId="1" applyFont="1" applyBorder="1"/>
    <xf numFmtId="176" fontId="0" fillId="0" borderId="10" xfId="1" applyFont="1" applyBorder="1"/>
    <xf numFmtId="176" fontId="0" fillId="3" borderId="3" xfId="1" applyFont="1" applyFill="1" applyBorder="1"/>
    <xf numFmtId="176" fontId="0" fillId="3" borderId="15" xfId="1" applyFont="1" applyFill="1" applyBorder="1"/>
    <xf numFmtId="176" fontId="0" fillId="3" borderId="10" xfId="1" applyFont="1" applyFill="1" applyBorder="1"/>
    <xf numFmtId="176" fontId="0" fillId="3" borderId="11" xfId="1" applyFont="1" applyFill="1" applyBorder="1"/>
    <xf numFmtId="176" fontId="0" fillId="3" borderId="16" xfId="1" applyFont="1" applyFill="1" applyBorder="1"/>
    <xf numFmtId="176" fontId="0" fillId="0" borderId="17" xfId="1" applyFont="1" applyBorder="1" applyAlignment="1">
      <alignment horizontal="left" vertical="center"/>
    </xf>
    <xf numFmtId="176" fontId="0" fillId="0" borderId="3" xfId="1" applyFont="1" applyFill="1" applyBorder="1"/>
    <xf numFmtId="0" fontId="0" fillId="0" borderId="0" xfId="0" applyBorder="1" applyAlignment="1">
      <alignment horizontal="center" vertical="center"/>
    </xf>
    <xf numFmtId="176" fontId="0" fillId="2" borderId="0" xfId="1" applyFont="1" applyFill="1" applyBorder="1" applyAlignment="1">
      <alignment horizontal="center"/>
    </xf>
    <xf numFmtId="176" fontId="0" fillId="3" borderId="0" xfId="1" applyFont="1" applyFill="1" applyBorder="1"/>
    <xf numFmtId="176" fontId="0" fillId="0" borderId="0" xfId="1" applyFont="1" applyBorder="1" applyAlignment="1">
      <alignment vertical="center"/>
    </xf>
    <xf numFmtId="176" fontId="0" fillId="4" borderId="0" xfId="1" applyFont="1" applyFill="1" applyBorder="1" applyAlignment="1">
      <alignment vertical="center"/>
    </xf>
    <xf numFmtId="176" fontId="0" fillId="0" borderId="0" xfId="1" applyFont="1" applyAlignment="1">
      <alignment horizontal="right"/>
    </xf>
    <xf numFmtId="176" fontId="0" fillId="0" borderId="18" xfId="1" applyFont="1" applyBorder="1" applyAlignment="1">
      <alignment vertical="center"/>
    </xf>
    <xf numFmtId="176" fontId="0" fillId="0" borderId="10" xfId="1" applyFont="1" applyFill="1" applyBorder="1" applyAlignment="1">
      <alignment vertical="center"/>
    </xf>
    <xf numFmtId="176" fontId="1" fillId="5" borderId="3" xfId="1" applyFont="1" applyFill="1" applyBorder="1" applyAlignment="1">
      <alignment horizontal="right" vertical="center"/>
    </xf>
    <xf numFmtId="176" fontId="1" fillId="5" borderId="10" xfId="1" applyFont="1" applyFill="1" applyBorder="1" applyAlignment="1">
      <alignment horizontal="right" vertical="center"/>
    </xf>
    <xf numFmtId="176" fontId="0" fillId="0" borderId="10" xfId="1" applyFont="1" applyFill="1" applyBorder="1" applyAlignment="1">
      <alignment horizontal="right" vertical="center"/>
    </xf>
    <xf numFmtId="176" fontId="0" fillId="0" borderId="19" xfId="1" applyFont="1" applyBorder="1" applyAlignment="1">
      <alignment horizontal="left" vertical="center"/>
    </xf>
    <xf numFmtId="176" fontId="0" fillId="0" borderId="15" xfId="1" applyFont="1" applyBorder="1" applyAlignment="1">
      <alignment vertical="center"/>
    </xf>
    <xf numFmtId="179" fontId="0" fillId="0" borderId="3" xfId="1" applyNumberFormat="1" applyFont="1" applyBorder="1" applyAlignment="1">
      <alignment vertical="center"/>
    </xf>
    <xf numFmtId="176" fontId="0" fillId="0" borderId="1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30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176" fontId="0" fillId="3" borderId="31" xfId="1" applyFont="1" applyFill="1" applyBorder="1" applyAlignment="1">
      <alignment horizontal="center" vertical="center"/>
    </xf>
    <xf numFmtId="176" fontId="0" fillId="3" borderId="32" xfId="1" applyFont="1" applyFill="1" applyBorder="1" applyAlignment="1">
      <alignment horizontal="center" vertical="center"/>
    </xf>
    <xf numFmtId="176" fontId="0" fillId="0" borderId="33" xfId="1" applyFon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3" borderId="9" xfId="1" applyFont="1" applyFill="1" applyBorder="1" applyAlignment="1">
      <alignment horizontal="center" vertical="center"/>
    </xf>
    <xf numFmtId="176" fontId="0" fillId="3" borderId="2" xfId="1" applyFont="1" applyFill="1" applyBorder="1" applyAlignment="1">
      <alignment horizontal="center" vertical="center"/>
    </xf>
    <xf numFmtId="176" fontId="1" fillId="5" borderId="30" xfId="1" applyFont="1" applyFill="1" applyBorder="1" applyAlignment="1">
      <alignment horizontal="center" vertical="center"/>
    </xf>
    <xf numFmtId="176" fontId="1" fillId="5" borderId="2" xfId="1" applyFont="1" applyFill="1" applyBorder="1" applyAlignment="1">
      <alignment horizontal="center" vertical="center"/>
    </xf>
    <xf numFmtId="176" fontId="0" fillId="0" borderId="30" xfId="1" applyFont="1" applyFill="1" applyBorder="1" applyAlignment="1">
      <alignment horizontal="center" vertical="center"/>
    </xf>
    <xf numFmtId="176" fontId="0" fillId="0" borderId="2" xfId="1" applyFont="1" applyFill="1" applyBorder="1" applyAlignment="1">
      <alignment horizontal="center" vertical="center"/>
    </xf>
    <xf numFmtId="176" fontId="0" fillId="3" borderId="1" xfId="1" applyFont="1" applyFill="1" applyBorder="1" applyAlignment="1">
      <alignment horizontal="center" vertical="center"/>
    </xf>
    <xf numFmtId="176" fontId="0" fillId="0" borderId="20" xfId="1" applyFont="1" applyBorder="1" applyAlignment="1">
      <alignment horizontal="right" wrapText="1"/>
    </xf>
    <xf numFmtId="176" fontId="0" fillId="0" borderId="20" xfId="1" applyFont="1" applyBorder="1" applyAlignment="1">
      <alignment horizontal="right"/>
    </xf>
    <xf numFmtId="176" fontId="0" fillId="2" borderId="21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2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2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2" borderId="27" xfId="1" applyFont="1" applyFill="1" applyBorder="1" applyAlignment="1">
      <alignment horizontal="center" vertical="center"/>
    </xf>
    <xf numFmtId="176" fontId="0" fillId="2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A2" sqref="A2:B3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41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1629</v>
      </c>
      <c r="D4" s="35">
        <v>1466</v>
      </c>
      <c r="E4" s="35">
        <v>1561</v>
      </c>
      <c r="F4" s="17">
        <f>SUM(D4:E4)</f>
        <v>3027</v>
      </c>
      <c r="G4" s="40" t="s">
        <v>18</v>
      </c>
      <c r="H4" s="27" t="s">
        <v>8</v>
      </c>
      <c r="I4" s="35">
        <v>1874</v>
      </c>
      <c r="J4" s="35">
        <v>1610</v>
      </c>
      <c r="K4" s="35">
        <v>1599</v>
      </c>
      <c r="L4" s="18">
        <f t="shared" ref="L4:L35" si="0">SUM(J4:K4)</f>
        <v>3209</v>
      </c>
      <c r="M4" s="2"/>
    </row>
    <row r="5" spans="1:15" ht="13.15" customHeight="1" x14ac:dyDescent="0.15">
      <c r="A5" s="13"/>
      <c r="B5" s="4" t="s">
        <v>4</v>
      </c>
      <c r="C5" s="7">
        <v>1846</v>
      </c>
      <c r="D5" s="7">
        <v>1673</v>
      </c>
      <c r="E5" s="7">
        <v>1737</v>
      </c>
      <c r="F5" s="20">
        <f t="shared" ref="F5:F44" si="1">SUM(D5:E5)</f>
        <v>3410</v>
      </c>
      <c r="G5" s="5"/>
      <c r="H5" s="4" t="s">
        <v>4</v>
      </c>
      <c r="I5" s="7">
        <v>1394</v>
      </c>
      <c r="J5" s="7">
        <v>1175</v>
      </c>
      <c r="K5" s="7">
        <v>1192</v>
      </c>
      <c r="L5" s="21">
        <f t="shared" si="0"/>
        <v>2367</v>
      </c>
      <c r="M5" s="2"/>
    </row>
    <row r="6" spans="1:15" ht="13.15" customHeight="1" x14ac:dyDescent="0.15">
      <c r="A6" s="13"/>
      <c r="B6" s="4" t="s">
        <v>10</v>
      </c>
      <c r="C6" s="7">
        <v>6378</v>
      </c>
      <c r="D6" s="7">
        <v>4927</v>
      </c>
      <c r="E6" s="7">
        <v>5498</v>
      </c>
      <c r="F6" s="20">
        <f t="shared" si="1"/>
        <v>10425</v>
      </c>
      <c r="G6" s="5"/>
      <c r="H6" s="4" t="s">
        <v>10</v>
      </c>
      <c r="I6" s="7">
        <v>1059</v>
      </c>
      <c r="J6" s="7">
        <v>936</v>
      </c>
      <c r="K6" s="7">
        <v>889</v>
      </c>
      <c r="L6" s="21">
        <f t="shared" si="0"/>
        <v>1825</v>
      </c>
      <c r="M6" s="2"/>
    </row>
    <row r="7" spans="1:15" ht="13.15" customHeight="1" x14ac:dyDescent="0.15">
      <c r="A7" s="13"/>
      <c r="B7" s="4" t="s">
        <v>11</v>
      </c>
      <c r="C7" s="7">
        <v>3437</v>
      </c>
      <c r="D7" s="7">
        <v>3009</v>
      </c>
      <c r="E7" s="7">
        <v>3274</v>
      </c>
      <c r="F7" s="20">
        <f t="shared" si="1"/>
        <v>6283</v>
      </c>
      <c r="G7" s="5"/>
      <c r="H7" s="4" t="s">
        <v>11</v>
      </c>
      <c r="I7" s="7">
        <v>1718</v>
      </c>
      <c r="J7" s="7">
        <v>1634</v>
      </c>
      <c r="K7" s="7">
        <v>1620</v>
      </c>
      <c r="L7" s="21">
        <f t="shared" si="0"/>
        <v>3254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2555</v>
      </c>
      <c r="D8" s="7">
        <v>2690</v>
      </c>
      <c r="E8" s="7">
        <v>3193</v>
      </c>
      <c r="F8" s="20">
        <f t="shared" si="1"/>
        <v>5883</v>
      </c>
      <c r="G8" s="5"/>
      <c r="H8" s="4" t="s">
        <v>12</v>
      </c>
      <c r="I8" s="7">
        <v>1461</v>
      </c>
      <c r="J8" s="7">
        <v>1369</v>
      </c>
      <c r="K8" s="7">
        <v>1372</v>
      </c>
      <c r="L8" s="21">
        <f t="shared" si="0"/>
        <v>2741</v>
      </c>
      <c r="M8" s="2"/>
    </row>
    <row r="9" spans="1:15" ht="13.15" customHeight="1" x14ac:dyDescent="0.15">
      <c r="A9" s="13"/>
      <c r="B9" s="4" t="s">
        <v>13</v>
      </c>
      <c r="C9" s="7">
        <v>2213</v>
      </c>
      <c r="D9" s="7">
        <v>2169</v>
      </c>
      <c r="E9" s="7">
        <v>2294</v>
      </c>
      <c r="F9" s="20">
        <f t="shared" si="1"/>
        <v>4463</v>
      </c>
      <c r="G9" s="5"/>
      <c r="H9" s="4" t="s">
        <v>13</v>
      </c>
      <c r="I9" s="7">
        <v>1569</v>
      </c>
      <c r="J9" s="7">
        <v>1423</v>
      </c>
      <c r="K9" s="7">
        <v>1608</v>
      </c>
      <c r="L9" s="21">
        <f t="shared" si="0"/>
        <v>3031</v>
      </c>
      <c r="M9" s="2"/>
    </row>
    <row r="10" spans="1:15" ht="13.15" customHeight="1" x14ac:dyDescent="0.15">
      <c r="A10" s="13"/>
      <c r="B10" s="4" t="s">
        <v>14</v>
      </c>
      <c r="C10" s="7">
        <v>2434</v>
      </c>
      <c r="D10" s="7">
        <v>2450</v>
      </c>
      <c r="E10" s="7">
        <v>2760</v>
      </c>
      <c r="F10" s="20">
        <f t="shared" si="1"/>
        <v>5210</v>
      </c>
      <c r="G10" s="5"/>
      <c r="H10" s="4" t="s">
        <v>14</v>
      </c>
      <c r="I10" s="7">
        <v>1447</v>
      </c>
      <c r="J10" s="7">
        <v>1427</v>
      </c>
      <c r="K10" s="7">
        <v>1504</v>
      </c>
      <c r="L10" s="21">
        <f t="shared" si="0"/>
        <v>2931</v>
      </c>
      <c r="M10" s="2"/>
    </row>
    <row r="11" spans="1:15" ht="13.15" customHeight="1" x14ac:dyDescent="0.15">
      <c r="A11" s="13"/>
      <c r="B11" s="4" t="s">
        <v>15</v>
      </c>
      <c r="C11" s="7">
        <v>1589</v>
      </c>
      <c r="D11" s="7">
        <v>1752</v>
      </c>
      <c r="E11" s="7">
        <v>1896</v>
      </c>
      <c r="F11" s="20">
        <f t="shared" si="1"/>
        <v>3648</v>
      </c>
      <c r="G11" s="5"/>
      <c r="H11" s="4" t="s">
        <v>15</v>
      </c>
      <c r="I11" s="7">
        <v>1596</v>
      </c>
      <c r="J11" s="7">
        <v>1661</v>
      </c>
      <c r="K11" s="7">
        <v>1777</v>
      </c>
      <c r="L11" s="21">
        <f t="shared" si="0"/>
        <v>3438</v>
      </c>
      <c r="M11" s="2"/>
    </row>
    <row r="12" spans="1:15" ht="13.15" customHeight="1" x14ac:dyDescent="0.15">
      <c r="A12" s="13"/>
      <c r="B12" s="4" t="s">
        <v>16</v>
      </c>
      <c r="C12" s="7">
        <v>2000</v>
      </c>
      <c r="D12" s="7">
        <v>2342</v>
      </c>
      <c r="E12" s="7">
        <v>2466</v>
      </c>
      <c r="F12" s="20">
        <f t="shared" si="1"/>
        <v>4808</v>
      </c>
      <c r="G12" s="5"/>
      <c r="H12" s="4" t="s">
        <v>16</v>
      </c>
      <c r="I12" s="7">
        <v>1480</v>
      </c>
      <c r="J12" s="7">
        <v>1515</v>
      </c>
      <c r="K12" s="7">
        <v>1610</v>
      </c>
      <c r="L12" s="21">
        <f t="shared" si="0"/>
        <v>3125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24081</v>
      </c>
      <c r="D13" s="22">
        <f>SUM(D4:D12)</f>
        <v>22478</v>
      </c>
      <c r="E13" s="22">
        <f>SUM(E4:E12)</f>
        <v>24679</v>
      </c>
      <c r="F13" s="23">
        <f t="shared" si="1"/>
        <v>47157</v>
      </c>
      <c r="G13" s="59" t="s">
        <v>5</v>
      </c>
      <c r="H13" s="54"/>
      <c r="I13" s="22">
        <f>SUM(I4:I12)</f>
        <v>13598</v>
      </c>
      <c r="J13" s="22">
        <f>SUM(J4:J12)</f>
        <v>12750</v>
      </c>
      <c r="K13" s="22">
        <f>SUM(K4:K12)</f>
        <v>13171</v>
      </c>
      <c r="L13" s="24">
        <f t="shared" si="0"/>
        <v>25921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1148</v>
      </c>
      <c r="D14" s="7">
        <v>1036</v>
      </c>
      <c r="E14" s="7">
        <v>1106</v>
      </c>
      <c r="F14" s="20">
        <f t="shared" si="1"/>
        <v>2142</v>
      </c>
      <c r="G14" s="3" t="s">
        <v>21</v>
      </c>
      <c r="H14" s="4" t="s">
        <v>8</v>
      </c>
      <c r="I14" s="7">
        <v>1812</v>
      </c>
      <c r="J14" s="7">
        <v>1920</v>
      </c>
      <c r="K14" s="7">
        <v>1869</v>
      </c>
      <c r="L14" s="21">
        <f t="shared" si="0"/>
        <v>3789</v>
      </c>
      <c r="M14" s="2"/>
    </row>
    <row r="15" spans="1:15" ht="13.15" customHeight="1" x14ac:dyDescent="0.15">
      <c r="A15" s="13"/>
      <c r="B15" s="6" t="s">
        <v>4</v>
      </c>
      <c r="C15" s="7">
        <v>2016</v>
      </c>
      <c r="D15" s="7">
        <v>1812</v>
      </c>
      <c r="E15" s="7">
        <v>1988</v>
      </c>
      <c r="F15" s="20">
        <f t="shared" si="1"/>
        <v>3800</v>
      </c>
      <c r="G15" s="5"/>
      <c r="H15" s="4" t="s">
        <v>4</v>
      </c>
      <c r="I15" s="7">
        <v>1128</v>
      </c>
      <c r="J15" s="7">
        <v>1210</v>
      </c>
      <c r="K15" s="7">
        <v>1315</v>
      </c>
      <c r="L15" s="21">
        <f t="shared" si="0"/>
        <v>2525</v>
      </c>
      <c r="M15" s="2"/>
    </row>
    <row r="16" spans="1:15" ht="13.15" customHeight="1" x14ac:dyDescent="0.15">
      <c r="A16" s="13"/>
      <c r="B16" s="6" t="s">
        <v>10</v>
      </c>
      <c r="C16" s="7">
        <v>1089</v>
      </c>
      <c r="D16" s="7">
        <v>1195</v>
      </c>
      <c r="E16" s="7">
        <v>1113</v>
      </c>
      <c r="F16" s="20">
        <f t="shared" si="1"/>
        <v>2308</v>
      </c>
      <c r="G16" s="5"/>
      <c r="H16" s="4" t="s">
        <v>10</v>
      </c>
      <c r="I16" s="7">
        <v>1081</v>
      </c>
      <c r="J16" s="7">
        <v>1063</v>
      </c>
      <c r="K16" s="7">
        <v>1180</v>
      </c>
      <c r="L16" s="21">
        <f t="shared" si="0"/>
        <v>2243</v>
      </c>
      <c r="M16" s="2"/>
    </row>
    <row r="17" spans="1:13" ht="13.15" customHeight="1" x14ac:dyDescent="0.15">
      <c r="A17" s="13"/>
      <c r="B17" s="6" t="s">
        <v>11</v>
      </c>
      <c r="C17" s="7">
        <v>1527</v>
      </c>
      <c r="D17" s="7">
        <v>1609</v>
      </c>
      <c r="E17" s="7">
        <v>1675</v>
      </c>
      <c r="F17" s="20">
        <f t="shared" si="1"/>
        <v>3284</v>
      </c>
      <c r="G17" s="5"/>
      <c r="H17" s="4" t="s">
        <v>11</v>
      </c>
      <c r="I17" s="7">
        <v>1522</v>
      </c>
      <c r="J17" s="7">
        <v>1588</v>
      </c>
      <c r="K17" s="7">
        <v>1578</v>
      </c>
      <c r="L17" s="21">
        <f t="shared" si="0"/>
        <v>3166</v>
      </c>
      <c r="M17" s="2"/>
    </row>
    <row r="18" spans="1:13" ht="13.15" customHeight="1" x14ac:dyDescent="0.15">
      <c r="A18" s="13"/>
      <c r="B18" s="6" t="s">
        <v>12</v>
      </c>
      <c r="C18" s="7">
        <v>1364</v>
      </c>
      <c r="D18" s="7">
        <v>1388</v>
      </c>
      <c r="E18" s="7">
        <v>1370</v>
      </c>
      <c r="F18" s="20">
        <f t="shared" si="1"/>
        <v>2758</v>
      </c>
      <c r="G18" s="5"/>
      <c r="H18" s="4" t="s">
        <v>12</v>
      </c>
      <c r="I18" s="7">
        <v>494</v>
      </c>
      <c r="J18" s="7">
        <v>449</v>
      </c>
      <c r="K18" s="7">
        <v>490</v>
      </c>
      <c r="L18" s="21">
        <f t="shared" si="0"/>
        <v>939</v>
      </c>
      <c r="M18" s="2"/>
    </row>
    <row r="19" spans="1:13" ht="13.15" customHeight="1" x14ac:dyDescent="0.15">
      <c r="A19" s="13"/>
      <c r="B19" s="6" t="s">
        <v>13</v>
      </c>
      <c r="C19" s="7">
        <v>2873</v>
      </c>
      <c r="D19" s="7">
        <v>3126</v>
      </c>
      <c r="E19" s="7">
        <v>3338</v>
      </c>
      <c r="F19" s="20">
        <f t="shared" si="1"/>
        <v>6464</v>
      </c>
      <c r="G19" s="59" t="s">
        <v>5</v>
      </c>
      <c r="H19" s="54"/>
      <c r="I19" s="22">
        <f>SUM(I14:I18)</f>
        <v>6037</v>
      </c>
      <c r="J19" s="22">
        <f>SUM(J14:J18)</f>
        <v>6230</v>
      </c>
      <c r="K19" s="22">
        <f>SUM(K14:K18)</f>
        <v>6432</v>
      </c>
      <c r="L19" s="24">
        <f t="shared" si="0"/>
        <v>12662</v>
      </c>
      <c r="M19" s="31"/>
    </row>
    <row r="20" spans="1:13" ht="13.15" customHeight="1" x14ac:dyDescent="0.15">
      <c r="A20" s="13"/>
      <c r="B20" s="6" t="s">
        <v>14</v>
      </c>
      <c r="C20" s="7">
        <v>879</v>
      </c>
      <c r="D20" s="7">
        <v>928</v>
      </c>
      <c r="E20" s="7">
        <v>909</v>
      </c>
      <c r="F20" s="20">
        <f t="shared" si="1"/>
        <v>1837</v>
      </c>
      <c r="G20" s="5" t="s">
        <v>19</v>
      </c>
      <c r="H20" s="6" t="s">
        <v>8</v>
      </c>
      <c r="I20" s="7">
        <v>866</v>
      </c>
      <c r="J20" s="7">
        <v>924</v>
      </c>
      <c r="K20" s="7">
        <v>953</v>
      </c>
      <c r="L20" s="21">
        <f t="shared" si="0"/>
        <v>1877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10896</v>
      </c>
      <c r="D21" s="22">
        <f>SUM(D14:D20)</f>
        <v>11094</v>
      </c>
      <c r="E21" s="22">
        <f>SUM(E14:E20)</f>
        <v>11499</v>
      </c>
      <c r="F21" s="23">
        <f t="shared" si="1"/>
        <v>22593</v>
      </c>
      <c r="G21" s="5"/>
      <c r="H21" s="6" t="s">
        <v>4</v>
      </c>
      <c r="I21" s="7">
        <v>2104</v>
      </c>
      <c r="J21" s="7">
        <v>2215</v>
      </c>
      <c r="K21" s="7">
        <v>1912</v>
      </c>
      <c r="L21" s="21">
        <f t="shared" si="0"/>
        <v>4127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2761</v>
      </c>
      <c r="D22" s="7">
        <v>2336</v>
      </c>
      <c r="E22" s="7">
        <v>2524</v>
      </c>
      <c r="F22" s="20">
        <f t="shared" si="1"/>
        <v>4860</v>
      </c>
      <c r="G22" s="5"/>
      <c r="H22" s="6" t="s">
        <v>10</v>
      </c>
      <c r="I22" s="7">
        <v>1135</v>
      </c>
      <c r="J22" s="7">
        <v>1120</v>
      </c>
      <c r="K22" s="7">
        <v>1019</v>
      </c>
      <c r="L22" s="21">
        <f t="shared" si="0"/>
        <v>2139</v>
      </c>
      <c r="M22" s="2"/>
    </row>
    <row r="23" spans="1:13" ht="13.15" customHeight="1" x14ac:dyDescent="0.15">
      <c r="A23" s="13"/>
      <c r="B23" s="6" t="s">
        <v>4</v>
      </c>
      <c r="C23" s="7">
        <v>2024</v>
      </c>
      <c r="D23" s="7">
        <v>1595</v>
      </c>
      <c r="E23" s="7">
        <v>1743</v>
      </c>
      <c r="F23" s="20">
        <f t="shared" si="1"/>
        <v>3338</v>
      </c>
      <c r="G23" s="59" t="s">
        <v>5</v>
      </c>
      <c r="H23" s="54"/>
      <c r="I23" s="22">
        <f>SUM(I20:I22)</f>
        <v>4105</v>
      </c>
      <c r="J23" s="22">
        <f>SUM(J20:J22)</f>
        <v>4259</v>
      </c>
      <c r="K23" s="22">
        <f>SUM(K20:K22)</f>
        <v>3884</v>
      </c>
      <c r="L23" s="24">
        <f t="shared" si="0"/>
        <v>8143</v>
      </c>
      <c r="M23" s="31"/>
    </row>
    <row r="24" spans="1:13" ht="13.15" customHeight="1" x14ac:dyDescent="0.15">
      <c r="A24" s="13"/>
      <c r="B24" s="6" t="s">
        <v>10</v>
      </c>
      <c r="C24" s="7">
        <v>1275</v>
      </c>
      <c r="D24" s="7">
        <v>1089</v>
      </c>
      <c r="E24" s="7">
        <v>1255</v>
      </c>
      <c r="F24" s="20">
        <f t="shared" si="1"/>
        <v>2344</v>
      </c>
      <c r="G24" s="5" t="s">
        <v>22</v>
      </c>
      <c r="H24" s="6" t="s">
        <v>8</v>
      </c>
      <c r="I24" s="7">
        <v>536</v>
      </c>
      <c r="J24" s="7">
        <v>508</v>
      </c>
      <c r="K24" s="7">
        <v>538</v>
      </c>
      <c r="L24" s="21">
        <f t="shared" si="0"/>
        <v>1046</v>
      </c>
      <c r="M24" s="2"/>
    </row>
    <row r="25" spans="1:13" ht="13.15" customHeight="1" x14ac:dyDescent="0.15">
      <c r="A25" s="13"/>
      <c r="B25" s="6" t="s">
        <v>11</v>
      </c>
      <c r="C25" s="7">
        <v>1132</v>
      </c>
      <c r="D25" s="7">
        <v>1053</v>
      </c>
      <c r="E25" s="7">
        <v>1043</v>
      </c>
      <c r="F25" s="20">
        <f t="shared" si="1"/>
        <v>2096</v>
      </c>
      <c r="G25" s="5"/>
      <c r="H25" s="6" t="s">
        <v>4</v>
      </c>
      <c r="I25" s="7">
        <v>1221</v>
      </c>
      <c r="J25" s="7">
        <v>1233</v>
      </c>
      <c r="K25" s="7">
        <v>1236</v>
      </c>
      <c r="L25" s="21">
        <f t="shared" si="0"/>
        <v>2469</v>
      </c>
      <c r="M25" s="2"/>
    </row>
    <row r="26" spans="1:13" ht="13.15" customHeight="1" x14ac:dyDescent="0.15">
      <c r="A26" s="13"/>
      <c r="B26" s="6" t="s">
        <v>12</v>
      </c>
      <c r="C26" s="7">
        <v>1735</v>
      </c>
      <c r="D26" s="7">
        <v>1647</v>
      </c>
      <c r="E26" s="7">
        <v>1694</v>
      </c>
      <c r="F26" s="20">
        <f t="shared" si="1"/>
        <v>3341</v>
      </c>
      <c r="G26" s="5"/>
      <c r="H26" s="6" t="s">
        <v>10</v>
      </c>
      <c r="I26" s="7">
        <v>1035</v>
      </c>
      <c r="J26" s="7">
        <v>1177</v>
      </c>
      <c r="K26" s="7">
        <v>1192</v>
      </c>
      <c r="L26" s="21">
        <f t="shared" si="0"/>
        <v>2369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8927</v>
      </c>
      <c r="D27" s="22">
        <f>SUM(D22:D26)</f>
        <v>7720</v>
      </c>
      <c r="E27" s="22">
        <f>SUM(E22:E26)</f>
        <v>8259</v>
      </c>
      <c r="F27" s="23">
        <f t="shared" si="1"/>
        <v>15979</v>
      </c>
      <c r="G27" s="5"/>
      <c r="H27" s="6" t="s">
        <v>11</v>
      </c>
      <c r="I27" s="7">
        <v>281</v>
      </c>
      <c r="J27" s="7">
        <v>322</v>
      </c>
      <c r="K27" s="7">
        <v>294</v>
      </c>
      <c r="L27" s="21">
        <f t="shared" si="0"/>
        <v>616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2215</v>
      </c>
      <c r="D28" s="7">
        <v>2057</v>
      </c>
      <c r="E28" s="7">
        <v>2249</v>
      </c>
      <c r="F28" s="20">
        <f t="shared" si="1"/>
        <v>4306</v>
      </c>
      <c r="G28" s="59" t="s">
        <v>5</v>
      </c>
      <c r="H28" s="54"/>
      <c r="I28" s="22">
        <f>SUM(I24:I27)</f>
        <v>3073</v>
      </c>
      <c r="J28" s="22">
        <f>SUM(J24:J27)</f>
        <v>3240</v>
      </c>
      <c r="K28" s="22">
        <f>SUM(K24:K27)</f>
        <v>3260</v>
      </c>
      <c r="L28" s="24">
        <f t="shared" si="0"/>
        <v>6500</v>
      </c>
      <c r="M28" s="31"/>
    </row>
    <row r="29" spans="1:13" ht="13.15" customHeight="1" x14ac:dyDescent="0.15">
      <c r="A29" s="13"/>
      <c r="B29" s="6" t="s">
        <v>4</v>
      </c>
      <c r="C29" s="7">
        <v>1504</v>
      </c>
      <c r="D29" s="7">
        <v>1579</v>
      </c>
      <c r="E29" s="7">
        <v>1617</v>
      </c>
      <c r="F29" s="20">
        <f t="shared" si="1"/>
        <v>3196</v>
      </c>
      <c r="G29" s="5" t="s">
        <v>23</v>
      </c>
      <c r="H29" s="6" t="s">
        <v>8</v>
      </c>
      <c r="I29" s="7">
        <v>1294</v>
      </c>
      <c r="J29" s="7">
        <v>1441</v>
      </c>
      <c r="K29" s="7">
        <v>1422</v>
      </c>
      <c r="L29" s="21">
        <f t="shared" si="0"/>
        <v>2863</v>
      </c>
      <c r="M29" s="2"/>
    </row>
    <row r="30" spans="1:13" ht="13.15" customHeight="1" x14ac:dyDescent="0.15">
      <c r="A30" s="13"/>
      <c r="B30" s="6" t="s">
        <v>10</v>
      </c>
      <c r="C30" s="7">
        <v>1528</v>
      </c>
      <c r="D30" s="7">
        <v>1505</v>
      </c>
      <c r="E30" s="7">
        <v>1632</v>
      </c>
      <c r="F30" s="20">
        <f t="shared" si="1"/>
        <v>3137</v>
      </c>
      <c r="G30" s="5"/>
      <c r="H30" s="6" t="s">
        <v>4</v>
      </c>
      <c r="I30" s="7">
        <v>948</v>
      </c>
      <c r="J30" s="7">
        <v>994</v>
      </c>
      <c r="K30" s="7">
        <v>961</v>
      </c>
      <c r="L30" s="21">
        <f t="shared" si="0"/>
        <v>1955</v>
      </c>
      <c r="M30" s="2"/>
    </row>
    <row r="31" spans="1:13" ht="13.15" customHeight="1" x14ac:dyDescent="0.15">
      <c r="A31" s="13"/>
      <c r="B31" s="6" t="s">
        <v>11</v>
      </c>
      <c r="C31" s="7">
        <v>1960</v>
      </c>
      <c r="D31" s="7">
        <v>2025</v>
      </c>
      <c r="E31" s="7">
        <v>2148</v>
      </c>
      <c r="F31" s="20">
        <f t="shared" si="1"/>
        <v>4173</v>
      </c>
      <c r="G31" s="5"/>
      <c r="H31" s="6" t="s">
        <v>10</v>
      </c>
      <c r="I31" s="7">
        <v>912</v>
      </c>
      <c r="J31" s="7">
        <v>809</v>
      </c>
      <c r="K31" s="7">
        <v>905</v>
      </c>
      <c r="L31" s="21">
        <f t="shared" si="0"/>
        <v>1714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7207</v>
      </c>
      <c r="D32" s="22">
        <f>SUM(D28:D31)</f>
        <v>7166</v>
      </c>
      <c r="E32" s="22">
        <f>SUM(E28:E31)</f>
        <v>7646</v>
      </c>
      <c r="F32" s="23">
        <f t="shared" si="1"/>
        <v>14812</v>
      </c>
      <c r="G32" s="5"/>
      <c r="H32" s="6" t="s">
        <v>11</v>
      </c>
      <c r="I32" s="7">
        <v>1441</v>
      </c>
      <c r="J32" s="7">
        <v>1472</v>
      </c>
      <c r="K32" s="7">
        <v>1579</v>
      </c>
      <c r="L32" s="21">
        <f t="shared" si="0"/>
        <v>3051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737</v>
      </c>
      <c r="D33" s="7">
        <v>770</v>
      </c>
      <c r="E33" s="7">
        <v>814</v>
      </c>
      <c r="F33" s="20">
        <f t="shared" si="1"/>
        <v>1584</v>
      </c>
      <c r="G33" s="5"/>
      <c r="H33" s="6" t="s">
        <v>12</v>
      </c>
      <c r="I33" s="7">
        <v>894</v>
      </c>
      <c r="J33" s="7">
        <v>1048</v>
      </c>
      <c r="K33" s="7">
        <v>1062</v>
      </c>
      <c r="L33" s="21">
        <f t="shared" si="0"/>
        <v>2110</v>
      </c>
      <c r="M33" s="2"/>
    </row>
    <row r="34" spans="1:13" ht="13.15" customHeight="1" x14ac:dyDescent="0.15">
      <c r="A34" s="13"/>
      <c r="B34" s="6" t="s">
        <v>4</v>
      </c>
      <c r="C34" s="7">
        <v>943</v>
      </c>
      <c r="D34" s="7">
        <v>1035</v>
      </c>
      <c r="E34" s="7">
        <v>1050</v>
      </c>
      <c r="F34" s="20">
        <f t="shared" si="1"/>
        <v>2085</v>
      </c>
      <c r="G34" s="5"/>
      <c r="H34" s="6" t="s">
        <v>13</v>
      </c>
      <c r="I34" s="7">
        <v>800</v>
      </c>
      <c r="J34" s="7">
        <v>784</v>
      </c>
      <c r="K34" s="7">
        <v>776</v>
      </c>
      <c r="L34" s="21">
        <f t="shared" si="0"/>
        <v>1560</v>
      </c>
      <c r="M34" s="2"/>
    </row>
    <row r="35" spans="1:13" ht="13.15" customHeight="1" x14ac:dyDescent="0.15">
      <c r="A35" s="13"/>
      <c r="B35" s="6" t="s">
        <v>10</v>
      </c>
      <c r="C35" s="7">
        <v>951</v>
      </c>
      <c r="D35" s="7">
        <v>1041</v>
      </c>
      <c r="E35" s="7">
        <v>1035</v>
      </c>
      <c r="F35" s="20">
        <f t="shared" si="1"/>
        <v>2076</v>
      </c>
      <c r="G35" s="59" t="s">
        <v>5</v>
      </c>
      <c r="H35" s="54"/>
      <c r="I35" s="22">
        <f>SUM(I29:I34)</f>
        <v>6289</v>
      </c>
      <c r="J35" s="22">
        <f>SUM(J29:J34)</f>
        <v>6548</v>
      </c>
      <c r="K35" s="22">
        <f>SUM(K29:K34)</f>
        <v>6705</v>
      </c>
      <c r="L35" s="24">
        <f t="shared" si="0"/>
        <v>13253</v>
      </c>
      <c r="M35" s="31"/>
    </row>
    <row r="36" spans="1:13" ht="13.15" customHeight="1" x14ac:dyDescent="0.15">
      <c r="A36" s="13"/>
      <c r="B36" s="6" t="s">
        <v>11</v>
      </c>
      <c r="C36" s="7">
        <v>1056</v>
      </c>
      <c r="D36" s="7">
        <v>986</v>
      </c>
      <c r="E36" s="7">
        <v>1006</v>
      </c>
      <c r="F36" s="20">
        <f t="shared" si="1"/>
        <v>1992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3687</v>
      </c>
      <c r="D37" s="22">
        <f>SUM(D33:D36)</f>
        <v>3832</v>
      </c>
      <c r="E37" s="22">
        <f>SUM(E33:E36)</f>
        <v>3905</v>
      </c>
      <c r="F37" s="23">
        <f t="shared" si="1"/>
        <v>7737</v>
      </c>
      <c r="G37" s="55" t="s">
        <v>6</v>
      </c>
      <c r="H37" s="56"/>
      <c r="I37" s="37">
        <f>C13+C21+C27+C32+C37+C44+I13+I19+I23+I28+I35</f>
        <v>96250</v>
      </c>
      <c r="J37" s="37">
        <f>D13+D21+D27+D32+D37+D44+J13+J19+J23+J28+J35</f>
        <v>93198</v>
      </c>
      <c r="K37" s="37">
        <f>E13+E21+E27+E32+E37+E44+K13+K19+K23+K28+K35</f>
        <v>97508</v>
      </c>
      <c r="L37" s="38">
        <f>SUM(J37:K37)</f>
        <v>190706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1033</v>
      </c>
      <c r="D38" s="7">
        <v>1063</v>
      </c>
      <c r="E38" s="7">
        <v>1082</v>
      </c>
      <c r="F38" s="20">
        <f t="shared" si="1"/>
        <v>2145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762</v>
      </c>
      <c r="D39" s="7">
        <v>757</v>
      </c>
      <c r="E39" s="7">
        <v>817</v>
      </c>
      <c r="F39" s="20">
        <f t="shared" si="1"/>
        <v>1574</v>
      </c>
      <c r="G39" s="45" t="s">
        <v>29</v>
      </c>
      <c r="H39" s="48"/>
      <c r="I39" s="7">
        <f>I37-96286</f>
        <v>-36</v>
      </c>
      <c r="J39" s="42">
        <f>J37-93156</f>
        <v>42</v>
      </c>
      <c r="K39" s="7">
        <f>K37-97512</f>
        <v>-4</v>
      </c>
      <c r="L39" s="41">
        <f>SUM(J39:K39)</f>
        <v>38</v>
      </c>
      <c r="M39" s="32"/>
    </row>
    <row r="40" spans="1:13" ht="13.15" customHeight="1" x14ac:dyDescent="0.15">
      <c r="A40" s="13"/>
      <c r="B40" s="6" t="s">
        <v>10</v>
      </c>
      <c r="C40" s="7">
        <v>1024</v>
      </c>
      <c r="D40" s="7">
        <v>1022</v>
      </c>
      <c r="E40" s="7">
        <v>1024</v>
      </c>
      <c r="F40" s="20">
        <f t="shared" si="1"/>
        <v>2046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1675</v>
      </c>
      <c r="D41" s="7">
        <v>1595</v>
      </c>
      <c r="E41" s="7">
        <v>1737</v>
      </c>
      <c r="F41" s="20">
        <f t="shared" si="1"/>
        <v>3332</v>
      </c>
      <c r="G41" s="45" t="s">
        <v>28</v>
      </c>
      <c r="H41" s="46"/>
      <c r="I41" s="7">
        <f>I37-95812</f>
        <v>438</v>
      </c>
      <c r="J41" s="7">
        <f>J37-92957</f>
        <v>241</v>
      </c>
      <c r="K41" s="7">
        <f>K37-97149</f>
        <v>359</v>
      </c>
      <c r="L41" s="39">
        <f>SUM(J41:K41)</f>
        <v>600</v>
      </c>
      <c r="M41" s="31"/>
    </row>
    <row r="42" spans="1:13" ht="13.15" customHeight="1" x14ac:dyDescent="0.15">
      <c r="A42" s="13"/>
      <c r="B42" s="6" t="s">
        <v>12</v>
      </c>
      <c r="C42" s="7">
        <v>1373</v>
      </c>
      <c r="D42" s="7">
        <v>1243</v>
      </c>
      <c r="E42" s="7">
        <v>1323</v>
      </c>
      <c r="F42" s="20">
        <f t="shared" si="1"/>
        <v>2566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2483</v>
      </c>
      <c r="D43" s="7">
        <v>2201</v>
      </c>
      <c r="E43" s="7">
        <v>2085</v>
      </c>
      <c r="F43" s="20">
        <f t="shared" si="1"/>
        <v>4286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8350</v>
      </c>
      <c r="D44" s="25">
        <f>SUM(D38:D43)</f>
        <v>7881</v>
      </c>
      <c r="E44" s="25">
        <f>SUM(E38:E43)</f>
        <v>8068</v>
      </c>
      <c r="F44" s="26">
        <f t="shared" si="1"/>
        <v>15949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48" spans="1:13" x14ac:dyDescent="0.15">
      <c r="M48" s="1">
        <f>M37-M47</f>
        <v>0</v>
      </c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0"/>
  <sheetViews>
    <sheetView view="pageBreakPreview" zoomScaleNormal="100" zoomScaleSheetLayoutView="100" workbookViewId="0">
      <selection activeCell="F36" sqref="F3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32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1605</v>
      </c>
      <c r="D4" s="35">
        <v>1444</v>
      </c>
      <c r="E4" s="35">
        <v>1552</v>
      </c>
      <c r="F4" s="17">
        <f>SUM(D4:E4)</f>
        <v>2996</v>
      </c>
      <c r="G4" s="40" t="s">
        <v>18</v>
      </c>
      <c r="H4" s="27" t="s">
        <v>8</v>
      </c>
      <c r="I4" s="35">
        <v>1888</v>
      </c>
      <c r="J4" s="35">
        <v>1634</v>
      </c>
      <c r="K4" s="35">
        <v>1625</v>
      </c>
      <c r="L4" s="18">
        <f t="shared" ref="L4:L35" si="0">SUM(J4:K4)</f>
        <v>3259</v>
      </c>
      <c r="M4" s="2"/>
    </row>
    <row r="5" spans="1:15" ht="13.15" customHeight="1" x14ac:dyDescent="0.15">
      <c r="A5" s="13"/>
      <c r="B5" s="4" t="s">
        <v>4</v>
      </c>
      <c r="C5" s="7">
        <v>1839</v>
      </c>
      <c r="D5" s="7">
        <v>1646</v>
      </c>
      <c r="E5" s="7">
        <v>1755</v>
      </c>
      <c r="F5" s="20">
        <f t="shared" ref="F5:F44" si="1">SUM(D5:E5)</f>
        <v>3401</v>
      </c>
      <c r="G5" s="5"/>
      <c r="H5" s="4" t="s">
        <v>4</v>
      </c>
      <c r="I5" s="7">
        <v>1376</v>
      </c>
      <c r="J5" s="7">
        <v>1150</v>
      </c>
      <c r="K5" s="7">
        <v>1188</v>
      </c>
      <c r="L5" s="21">
        <f t="shared" si="0"/>
        <v>2338</v>
      </c>
      <c r="M5" s="2"/>
    </row>
    <row r="6" spans="1:15" ht="13.15" customHeight="1" x14ac:dyDescent="0.15">
      <c r="A6" s="13"/>
      <c r="B6" s="4" t="s">
        <v>10</v>
      </c>
      <c r="C6" s="7">
        <v>6231</v>
      </c>
      <c r="D6" s="7">
        <v>4855</v>
      </c>
      <c r="E6" s="7">
        <v>5434</v>
      </c>
      <c r="F6" s="20">
        <f t="shared" si="1"/>
        <v>10289</v>
      </c>
      <c r="G6" s="5"/>
      <c r="H6" s="4" t="s">
        <v>10</v>
      </c>
      <c r="I6" s="7">
        <v>1059</v>
      </c>
      <c r="J6" s="7">
        <v>916</v>
      </c>
      <c r="K6" s="7">
        <v>900</v>
      </c>
      <c r="L6" s="21">
        <f t="shared" si="0"/>
        <v>1816</v>
      </c>
      <c r="M6" s="2"/>
    </row>
    <row r="7" spans="1:15" ht="13.15" customHeight="1" x14ac:dyDescent="0.15">
      <c r="A7" s="13"/>
      <c r="B7" s="4" t="s">
        <v>11</v>
      </c>
      <c r="C7" s="7">
        <v>3461</v>
      </c>
      <c r="D7" s="7">
        <v>3061</v>
      </c>
      <c r="E7" s="7">
        <v>3276</v>
      </c>
      <c r="F7" s="20">
        <f t="shared" si="1"/>
        <v>6337</v>
      </c>
      <c r="G7" s="5"/>
      <c r="H7" s="4" t="s">
        <v>11</v>
      </c>
      <c r="I7" s="7">
        <v>1732</v>
      </c>
      <c r="J7" s="7">
        <v>1647</v>
      </c>
      <c r="K7" s="7">
        <v>1611</v>
      </c>
      <c r="L7" s="21">
        <f t="shared" si="0"/>
        <v>3258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2503</v>
      </c>
      <c r="D8" s="7">
        <v>2609</v>
      </c>
      <c r="E8" s="7">
        <v>3100</v>
      </c>
      <c r="F8" s="20">
        <f t="shared" si="1"/>
        <v>5709</v>
      </c>
      <c r="G8" s="5"/>
      <c r="H8" s="4" t="s">
        <v>12</v>
      </c>
      <c r="I8" s="7">
        <v>1454</v>
      </c>
      <c r="J8" s="7">
        <v>1354</v>
      </c>
      <c r="K8" s="7">
        <v>1376</v>
      </c>
      <c r="L8" s="21">
        <f t="shared" si="0"/>
        <v>2730</v>
      </c>
      <c r="M8" s="2"/>
    </row>
    <row r="9" spans="1:15" ht="13.15" customHeight="1" x14ac:dyDescent="0.15">
      <c r="A9" s="13"/>
      <c r="B9" s="4" t="s">
        <v>13</v>
      </c>
      <c r="C9" s="7">
        <v>2221</v>
      </c>
      <c r="D9" s="7">
        <v>2176</v>
      </c>
      <c r="E9" s="7">
        <v>2293</v>
      </c>
      <c r="F9" s="20">
        <f t="shared" si="1"/>
        <v>4469</v>
      </c>
      <c r="G9" s="5"/>
      <c r="H9" s="4" t="s">
        <v>13</v>
      </c>
      <c r="I9" s="7">
        <v>1553</v>
      </c>
      <c r="J9" s="7">
        <v>1431</v>
      </c>
      <c r="K9" s="7">
        <v>1601</v>
      </c>
      <c r="L9" s="21">
        <f t="shared" si="0"/>
        <v>3032</v>
      </c>
      <c r="M9" s="2"/>
    </row>
    <row r="10" spans="1:15" ht="13.15" customHeight="1" x14ac:dyDescent="0.15">
      <c r="A10" s="13"/>
      <c r="B10" s="4" t="s">
        <v>14</v>
      </c>
      <c r="C10" s="7">
        <v>2421</v>
      </c>
      <c r="D10" s="7">
        <v>2452</v>
      </c>
      <c r="E10" s="7">
        <v>2738</v>
      </c>
      <c r="F10" s="20">
        <f t="shared" si="1"/>
        <v>5190</v>
      </c>
      <c r="G10" s="5"/>
      <c r="H10" s="4" t="s">
        <v>14</v>
      </c>
      <c r="I10" s="7">
        <v>1411</v>
      </c>
      <c r="J10" s="7">
        <v>1401</v>
      </c>
      <c r="K10" s="7">
        <v>1477</v>
      </c>
      <c r="L10" s="21">
        <f t="shared" si="0"/>
        <v>2878</v>
      </c>
      <c r="M10" s="2"/>
    </row>
    <row r="11" spans="1:15" ht="13.15" customHeight="1" x14ac:dyDescent="0.15">
      <c r="A11" s="13"/>
      <c r="B11" s="4" t="s">
        <v>15</v>
      </c>
      <c r="C11" s="7">
        <v>1579</v>
      </c>
      <c r="D11" s="7">
        <v>1756</v>
      </c>
      <c r="E11" s="7">
        <v>1908</v>
      </c>
      <c r="F11" s="20">
        <f t="shared" si="1"/>
        <v>3664</v>
      </c>
      <c r="G11" s="5"/>
      <c r="H11" s="4" t="s">
        <v>15</v>
      </c>
      <c r="I11" s="7">
        <v>1618</v>
      </c>
      <c r="J11" s="7">
        <v>1679</v>
      </c>
      <c r="K11" s="7">
        <v>1835</v>
      </c>
      <c r="L11" s="21">
        <f t="shared" si="0"/>
        <v>3514</v>
      </c>
      <c r="M11" s="2"/>
    </row>
    <row r="12" spans="1:15" ht="13.15" customHeight="1" x14ac:dyDescent="0.15">
      <c r="A12" s="13"/>
      <c r="B12" s="4" t="s">
        <v>16</v>
      </c>
      <c r="C12" s="7">
        <v>1986</v>
      </c>
      <c r="D12" s="7">
        <v>2331</v>
      </c>
      <c r="E12" s="7">
        <v>2471</v>
      </c>
      <c r="F12" s="20">
        <f t="shared" si="1"/>
        <v>4802</v>
      </c>
      <c r="G12" s="5"/>
      <c r="H12" s="4" t="s">
        <v>16</v>
      </c>
      <c r="I12" s="7">
        <v>1476</v>
      </c>
      <c r="J12" s="7">
        <v>1509</v>
      </c>
      <c r="K12" s="7">
        <v>1595</v>
      </c>
      <c r="L12" s="21">
        <f t="shared" si="0"/>
        <v>3104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23846</v>
      </c>
      <c r="D13" s="22">
        <f>SUM(D4:D12)</f>
        <v>22330</v>
      </c>
      <c r="E13" s="22">
        <f>SUM(E4:E12)</f>
        <v>24527</v>
      </c>
      <c r="F13" s="23">
        <f t="shared" si="1"/>
        <v>46857</v>
      </c>
      <c r="G13" s="59" t="s">
        <v>5</v>
      </c>
      <c r="H13" s="54"/>
      <c r="I13" s="22">
        <f>SUM(I4:I12)</f>
        <v>13567</v>
      </c>
      <c r="J13" s="22">
        <f>SUM(J4:J12)</f>
        <v>12721</v>
      </c>
      <c r="K13" s="22">
        <f>SUM(K4:K12)</f>
        <v>13208</v>
      </c>
      <c r="L13" s="24">
        <f t="shared" si="0"/>
        <v>25929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1141</v>
      </c>
      <c r="D14" s="7">
        <v>1018</v>
      </c>
      <c r="E14" s="7">
        <v>1091</v>
      </c>
      <c r="F14" s="20">
        <f t="shared" si="1"/>
        <v>2109</v>
      </c>
      <c r="G14" s="3" t="s">
        <v>21</v>
      </c>
      <c r="H14" s="4" t="s">
        <v>8</v>
      </c>
      <c r="I14" s="7">
        <v>1809</v>
      </c>
      <c r="J14" s="7">
        <v>1932</v>
      </c>
      <c r="K14" s="7">
        <v>1893</v>
      </c>
      <c r="L14" s="21">
        <f t="shared" si="0"/>
        <v>3825</v>
      </c>
      <c r="M14" s="2"/>
    </row>
    <row r="15" spans="1:15" ht="13.15" customHeight="1" x14ac:dyDescent="0.15">
      <c r="A15" s="13"/>
      <c r="B15" s="6" t="s">
        <v>4</v>
      </c>
      <c r="C15" s="7">
        <v>2043</v>
      </c>
      <c r="D15" s="7">
        <v>1828</v>
      </c>
      <c r="E15" s="7">
        <v>1999</v>
      </c>
      <c r="F15" s="20">
        <f t="shared" si="1"/>
        <v>3827</v>
      </c>
      <c r="G15" s="5"/>
      <c r="H15" s="4" t="s">
        <v>4</v>
      </c>
      <c r="I15" s="7">
        <v>1148</v>
      </c>
      <c r="J15" s="7">
        <v>1243</v>
      </c>
      <c r="K15" s="7">
        <v>1344</v>
      </c>
      <c r="L15" s="21">
        <f t="shared" si="0"/>
        <v>2587</v>
      </c>
      <c r="M15" s="2"/>
    </row>
    <row r="16" spans="1:15" ht="13.15" customHeight="1" x14ac:dyDescent="0.15">
      <c r="A16" s="13"/>
      <c r="B16" s="6" t="s">
        <v>10</v>
      </c>
      <c r="C16" s="7">
        <v>1091</v>
      </c>
      <c r="D16" s="7">
        <v>1197</v>
      </c>
      <c r="E16" s="7">
        <v>1131</v>
      </c>
      <c r="F16" s="20">
        <f t="shared" si="1"/>
        <v>2328</v>
      </c>
      <c r="G16" s="5"/>
      <c r="H16" s="4" t="s">
        <v>10</v>
      </c>
      <c r="I16" s="7">
        <v>1087</v>
      </c>
      <c r="J16" s="7">
        <v>1058</v>
      </c>
      <c r="K16" s="7">
        <v>1202</v>
      </c>
      <c r="L16" s="21">
        <f t="shared" si="0"/>
        <v>2260</v>
      </c>
      <c r="M16" s="2"/>
    </row>
    <row r="17" spans="1:13" ht="13.15" customHeight="1" x14ac:dyDescent="0.15">
      <c r="A17" s="13"/>
      <c r="B17" s="6" t="s">
        <v>11</v>
      </c>
      <c r="C17" s="7">
        <v>1534</v>
      </c>
      <c r="D17" s="7">
        <v>1626</v>
      </c>
      <c r="E17" s="7">
        <v>1698</v>
      </c>
      <c r="F17" s="20">
        <f t="shared" si="1"/>
        <v>3324</v>
      </c>
      <c r="G17" s="5"/>
      <c r="H17" s="4" t="s">
        <v>11</v>
      </c>
      <c r="I17" s="7">
        <v>1512</v>
      </c>
      <c r="J17" s="7">
        <v>1574</v>
      </c>
      <c r="K17" s="7">
        <v>1565</v>
      </c>
      <c r="L17" s="21">
        <f t="shared" si="0"/>
        <v>3139</v>
      </c>
      <c r="M17" s="2"/>
    </row>
    <row r="18" spans="1:13" ht="13.15" customHeight="1" x14ac:dyDescent="0.15">
      <c r="A18" s="13"/>
      <c r="B18" s="6" t="s">
        <v>12</v>
      </c>
      <c r="C18" s="7">
        <v>1376</v>
      </c>
      <c r="D18" s="7">
        <v>1378</v>
      </c>
      <c r="E18" s="7">
        <v>1386</v>
      </c>
      <c r="F18" s="20">
        <f t="shared" si="1"/>
        <v>2764</v>
      </c>
      <c r="G18" s="5"/>
      <c r="H18" s="4" t="s">
        <v>12</v>
      </c>
      <c r="I18" s="7">
        <v>502</v>
      </c>
      <c r="J18" s="7">
        <v>464</v>
      </c>
      <c r="K18" s="7">
        <v>509</v>
      </c>
      <c r="L18" s="21">
        <f t="shared" si="0"/>
        <v>973</v>
      </c>
      <c r="M18" s="2"/>
    </row>
    <row r="19" spans="1:13" ht="13.15" customHeight="1" x14ac:dyDescent="0.15">
      <c r="A19" s="13"/>
      <c r="B19" s="6" t="s">
        <v>13</v>
      </c>
      <c r="C19" s="7">
        <v>2885</v>
      </c>
      <c r="D19" s="7">
        <v>3147</v>
      </c>
      <c r="E19" s="7">
        <v>3353</v>
      </c>
      <c r="F19" s="20">
        <f t="shared" si="1"/>
        <v>6500</v>
      </c>
      <c r="G19" s="59" t="s">
        <v>5</v>
      </c>
      <c r="H19" s="54"/>
      <c r="I19" s="22">
        <f>SUM(I14:I18)</f>
        <v>6058</v>
      </c>
      <c r="J19" s="22">
        <f>SUM(J14:J18)</f>
        <v>6271</v>
      </c>
      <c r="K19" s="22">
        <f>SUM(K14:K18)</f>
        <v>6513</v>
      </c>
      <c r="L19" s="24">
        <f t="shared" si="0"/>
        <v>12784</v>
      </c>
      <c r="M19" s="31"/>
    </row>
    <row r="20" spans="1:13" ht="13.15" customHeight="1" x14ac:dyDescent="0.15">
      <c r="A20" s="13"/>
      <c r="B20" s="6" t="s">
        <v>14</v>
      </c>
      <c r="C20" s="7">
        <v>902</v>
      </c>
      <c r="D20" s="7">
        <v>953</v>
      </c>
      <c r="E20" s="7">
        <v>914</v>
      </c>
      <c r="F20" s="20">
        <f t="shared" si="1"/>
        <v>1867</v>
      </c>
      <c r="G20" s="5" t="s">
        <v>19</v>
      </c>
      <c r="H20" s="6" t="s">
        <v>8</v>
      </c>
      <c r="I20" s="7">
        <v>845</v>
      </c>
      <c r="J20" s="7">
        <v>900</v>
      </c>
      <c r="K20" s="7">
        <v>920</v>
      </c>
      <c r="L20" s="21">
        <f t="shared" si="0"/>
        <v>1820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10972</v>
      </c>
      <c r="D21" s="22">
        <f>SUM(D14:D20)</f>
        <v>11147</v>
      </c>
      <c r="E21" s="22">
        <f>SUM(E14:E20)</f>
        <v>11572</v>
      </c>
      <c r="F21" s="23">
        <f t="shared" si="1"/>
        <v>22719</v>
      </c>
      <c r="G21" s="5"/>
      <c r="H21" s="6" t="s">
        <v>4</v>
      </c>
      <c r="I21" s="7">
        <v>2097</v>
      </c>
      <c r="J21" s="7">
        <v>2225</v>
      </c>
      <c r="K21" s="7">
        <v>1889</v>
      </c>
      <c r="L21" s="21">
        <f t="shared" si="0"/>
        <v>4114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2730</v>
      </c>
      <c r="D22" s="7">
        <v>2317</v>
      </c>
      <c r="E22" s="7">
        <v>2515</v>
      </c>
      <c r="F22" s="20">
        <f t="shared" si="1"/>
        <v>4832</v>
      </c>
      <c r="G22" s="5"/>
      <c r="H22" s="6" t="s">
        <v>10</v>
      </c>
      <c r="I22" s="7">
        <v>1129</v>
      </c>
      <c r="J22" s="7">
        <v>1108</v>
      </c>
      <c r="K22" s="7">
        <v>998</v>
      </c>
      <c r="L22" s="21">
        <f t="shared" si="0"/>
        <v>2106</v>
      </c>
      <c r="M22" s="2"/>
    </row>
    <row r="23" spans="1:13" ht="13.15" customHeight="1" x14ac:dyDescent="0.15">
      <c r="A23" s="13"/>
      <c r="B23" s="6" t="s">
        <v>4</v>
      </c>
      <c r="C23" s="7">
        <v>2051</v>
      </c>
      <c r="D23" s="7">
        <v>1567</v>
      </c>
      <c r="E23" s="7">
        <v>1788</v>
      </c>
      <c r="F23" s="20">
        <f t="shared" si="1"/>
        <v>3355</v>
      </c>
      <c r="G23" s="59" t="s">
        <v>5</v>
      </c>
      <c r="H23" s="54"/>
      <c r="I23" s="22">
        <f>SUM(I20:I22)</f>
        <v>4071</v>
      </c>
      <c r="J23" s="22">
        <f>SUM(J20:J22)</f>
        <v>4233</v>
      </c>
      <c r="K23" s="22">
        <f>SUM(K20:K22)</f>
        <v>3807</v>
      </c>
      <c r="L23" s="24">
        <f t="shared" si="0"/>
        <v>8040</v>
      </c>
      <c r="M23" s="31"/>
    </row>
    <row r="24" spans="1:13" ht="13.15" customHeight="1" x14ac:dyDescent="0.15">
      <c r="A24" s="13"/>
      <c r="B24" s="6" t="s">
        <v>10</v>
      </c>
      <c r="C24" s="7">
        <v>1281</v>
      </c>
      <c r="D24" s="7">
        <v>1079</v>
      </c>
      <c r="E24" s="7">
        <v>1254</v>
      </c>
      <c r="F24" s="20">
        <f t="shared" si="1"/>
        <v>2333</v>
      </c>
      <c r="G24" s="5" t="s">
        <v>22</v>
      </c>
      <c r="H24" s="6" t="s">
        <v>8</v>
      </c>
      <c r="I24" s="7">
        <v>536</v>
      </c>
      <c r="J24" s="7">
        <v>516</v>
      </c>
      <c r="K24" s="7">
        <v>543</v>
      </c>
      <c r="L24" s="21">
        <f t="shared" si="0"/>
        <v>1059</v>
      </c>
      <c r="M24" s="2"/>
    </row>
    <row r="25" spans="1:13" ht="13.15" customHeight="1" x14ac:dyDescent="0.15">
      <c r="A25" s="13"/>
      <c r="B25" s="6" t="s">
        <v>11</v>
      </c>
      <c r="C25" s="7">
        <v>1129</v>
      </c>
      <c r="D25" s="7">
        <v>1064</v>
      </c>
      <c r="E25" s="7">
        <v>1045</v>
      </c>
      <c r="F25" s="20">
        <f t="shared" si="1"/>
        <v>2109</v>
      </c>
      <c r="G25" s="5"/>
      <c r="H25" s="6" t="s">
        <v>4</v>
      </c>
      <c r="I25" s="7">
        <v>1209</v>
      </c>
      <c r="J25" s="7">
        <v>1220</v>
      </c>
      <c r="K25" s="7">
        <v>1221</v>
      </c>
      <c r="L25" s="21">
        <f t="shared" si="0"/>
        <v>2441</v>
      </c>
      <c r="M25" s="2"/>
    </row>
    <row r="26" spans="1:13" ht="13.15" customHeight="1" x14ac:dyDescent="0.15">
      <c r="A26" s="13"/>
      <c r="B26" s="6" t="s">
        <v>12</v>
      </c>
      <c r="C26" s="7">
        <v>1738</v>
      </c>
      <c r="D26" s="7">
        <v>1624</v>
      </c>
      <c r="E26" s="7">
        <v>1685</v>
      </c>
      <c r="F26" s="20">
        <f t="shared" si="1"/>
        <v>3309</v>
      </c>
      <c r="G26" s="5"/>
      <c r="H26" s="6" t="s">
        <v>10</v>
      </c>
      <c r="I26" s="7">
        <v>1024</v>
      </c>
      <c r="J26" s="7">
        <v>1162</v>
      </c>
      <c r="K26" s="7">
        <v>1165</v>
      </c>
      <c r="L26" s="21">
        <f t="shared" si="0"/>
        <v>2327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8929</v>
      </c>
      <c r="D27" s="22">
        <f>SUM(D22:D26)</f>
        <v>7651</v>
      </c>
      <c r="E27" s="22">
        <f>SUM(E22:E26)</f>
        <v>8287</v>
      </c>
      <c r="F27" s="23">
        <f t="shared" si="1"/>
        <v>15938</v>
      </c>
      <c r="G27" s="5"/>
      <c r="H27" s="6" t="s">
        <v>11</v>
      </c>
      <c r="I27" s="7">
        <v>279</v>
      </c>
      <c r="J27" s="7">
        <v>335</v>
      </c>
      <c r="K27" s="7">
        <v>292</v>
      </c>
      <c r="L27" s="21">
        <f t="shared" si="0"/>
        <v>627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2206</v>
      </c>
      <c r="D28" s="7">
        <v>2050</v>
      </c>
      <c r="E28" s="7">
        <v>2239</v>
      </c>
      <c r="F28" s="20">
        <f t="shared" si="1"/>
        <v>4289</v>
      </c>
      <c r="G28" s="59" t="s">
        <v>5</v>
      </c>
      <c r="H28" s="54"/>
      <c r="I28" s="22">
        <f>SUM(I24:I27)</f>
        <v>3048</v>
      </c>
      <c r="J28" s="22">
        <f>SUM(J24:J27)</f>
        <v>3233</v>
      </c>
      <c r="K28" s="22">
        <f>SUM(K24:K27)</f>
        <v>3221</v>
      </c>
      <c r="L28" s="24">
        <f t="shared" si="0"/>
        <v>6454</v>
      </c>
      <c r="M28" s="31"/>
    </row>
    <row r="29" spans="1:13" ht="13.15" customHeight="1" x14ac:dyDescent="0.15">
      <c r="A29" s="13"/>
      <c r="B29" s="6" t="s">
        <v>4</v>
      </c>
      <c r="C29" s="7">
        <v>1479</v>
      </c>
      <c r="D29" s="7">
        <v>1545</v>
      </c>
      <c r="E29" s="7">
        <v>1601</v>
      </c>
      <c r="F29" s="20">
        <f t="shared" si="1"/>
        <v>3146</v>
      </c>
      <c r="G29" s="5" t="s">
        <v>23</v>
      </c>
      <c r="H29" s="6" t="s">
        <v>8</v>
      </c>
      <c r="I29" s="7">
        <v>1333</v>
      </c>
      <c r="J29" s="7">
        <v>1475</v>
      </c>
      <c r="K29" s="7">
        <v>1415</v>
      </c>
      <c r="L29" s="21">
        <f t="shared" si="0"/>
        <v>2890</v>
      </c>
      <c r="M29" s="2"/>
    </row>
    <row r="30" spans="1:13" ht="13.15" customHeight="1" x14ac:dyDescent="0.15">
      <c r="A30" s="13"/>
      <c r="B30" s="6" t="s">
        <v>10</v>
      </c>
      <c r="C30" s="7">
        <v>1503</v>
      </c>
      <c r="D30" s="7">
        <v>1488</v>
      </c>
      <c r="E30" s="7">
        <v>1587</v>
      </c>
      <c r="F30" s="20">
        <f t="shared" si="1"/>
        <v>3075</v>
      </c>
      <c r="G30" s="5"/>
      <c r="H30" s="6" t="s">
        <v>4</v>
      </c>
      <c r="I30" s="7">
        <v>942</v>
      </c>
      <c r="J30" s="7">
        <v>987</v>
      </c>
      <c r="K30" s="7">
        <v>962</v>
      </c>
      <c r="L30" s="21">
        <f t="shared" si="0"/>
        <v>1949</v>
      </c>
      <c r="M30" s="2"/>
    </row>
    <row r="31" spans="1:13" ht="13.15" customHeight="1" x14ac:dyDescent="0.15">
      <c r="A31" s="13"/>
      <c r="B31" s="6" t="s">
        <v>11</v>
      </c>
      <c r="C31" s="7">
        <v>1929</v>
      </c>
      <c r="D31" s="7">
        <v>2020</v>
      </c>
      <c r="E31" s="7">
        <v>2123</v>
      </c>
      <c r="F31" s="20">
        <f t="shared" si="1"/>
        <v>4143</v>
      </c>
      <c r="G31" s="5"/>
      <c r="H31" s="6" t="s">
        <v>10</v>
      </c>
      <c r="I31" s="7">
        <v>938</v>
      </c>
      <c r="J31" s="7">
        <v>833</v>
      </c>
      <c r="K31" s="7">
        <v>918</v>
      </c>
      <c r="L31" s="21">
        <f t="shared" si="0"/>
        <v>1751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7117</v>
      </c>
      <c r="D32" s="22">
        <f>SUM(D28:D31)</f>
        <v>7103</v>
      </c>
      <c r="E32" s="22">
        <f>SUM(E28:E31)</f>
        <v>7550</v>
      </c>
      <c r="F32" s="23">
        <f t="shared" si="1"/>
        <v>14653</v>
      </c>
      <c r="G32" s="5"/>
      <c r="H32" s="6" t="s">
        <v>11</v>
      </c>
      <c r="I32" s="7">
        <v>1430</v>
      </c>
      <c r="J32" s="7">
        <v>1496</v>
      </c>
      <c r="K32" s="7">
        <v>1600</v>
      </c>
      <c r="L32" s="21">
        <f t="shared" si="0"/>
        <v>3096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718</v>
      </c>
      <c r="D33" s="7">
        <v>761</v>
      </c>
      <c r="E33" s="7">
        <v>800</v>
      </c>
      <c r="F33" s="20">
        <f t="shared" si="1"/>
        <v>1561</v>
      </c>
      <c r="G33" s="5"/>
      <c r="H33" s="6" t="s">
        <v>12</v>
      </c>
      <c r="I33" s="7">
        <v>876</v>
      </c>
      <c r="J33" s="7">
        <v>1027</v>
      </c>
      <c r="K33" s="7">
        <v>1049</v>
      </c>
      <c r="L33" s="21">
        <f t="shared" si="0"/>
        <v>2076</v>
      </c>
      <c r="M33" s="2"/>
    </row>
    <row r="34" spans="1:13" ht="13.15" customHeight="1" x14ac:dyDescent="0.15">
      <c r="A34" s="13"/>
      <c r="B34" s="6" t="s">
        <v>4</v>
      </c>
      <c r="C34" s="7">
        <v>959</v>
      </c>
      <c r="D34" s="7">
        <v>1038</v>
      </c>
      <c r="E34" s="7">
        <v>1056</v>
      </c>
      <c r="F34" s="20">
        <f t="shared" si="1"/>
        <v>2094</v>
      </c>
      <c r="G34" s="5"/>
      <c r="H34" s="6" t="s">
        <v>13</v>
      </c>
      <c r="I34" s="7">
        <v>783</v>
      </c>
      <c r="J34" s="7">
        <v>785</v>
      </c>
      <c r="K34" s="7">
        <v>767</v>
      </c>
      <c r="L34" s="21">
        <f t="shared" si="0"/>
        <v>1552</v>
      </c>
      <c r="M34" s="2"/>
    </row>
    <row r="35" spans="1:13" ht="13.15" customHeight="1" x14ac:dyDescent="0.15">
      <c r="A35" s="13"/>
      <c r="B35" s="6" t="s">
        <v>10</v>
      </c>
      <c r="C35" s="7">
        <v>916</v>
      </c>
      <c r="D35" s="7">
        <v>1016</v>
      </c>
      <c r="E35" s="7">
        <v>1005</v>
      </c>
      <c r="F35" s="20">
        <f t="shared" si="1"/>
        <v>2021</v>
      </c>
      <c r="G35" s="59" t="s">
        <v>5</v>
      </c>
      <c r="H35" s="54"/>
      <c r="I35" s="22">
        <f>SUM(I29:I34)</f>
        <v>6302</v>
      </c>
      <c r="J35" s="22">
        <f>SUM(J29:J34)</f>
        <v>6603</v>
      </c>
      <c r="K35" s="22">
        <f>SUM(K29:K34)</f>
        <v>6711</v>
      </c>
      <c r="L35" s="24">
        <f t="shared" si="0"/>
        <v>13314</v>
      </c>
      <c r="M35" s="31"/>
    </row>
    <row r="36" spans="1:13" ht="13.15" customHeight="1" x14ac:dyDescent="0.15">
      <c r="A36" s="13"/>
      <c r="B36" s="6" t="s">
        <v>11</v>
      </c>
      <c r="C36" s="7">
        <v>1051</v>
      </c>
      <c r="D36" s="7">
        <v>997</v>
      </c>
      <c r="E36" s="7">
        <v>996</v>
      </c>
      <c r="F36" s="20">
        <f t="shared" si="1"/>
        <v>1993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3644</v>
      </c>
      <c r="D37" s="22">
        <f>SUM(D33:D36)</f>
        <v>3812</v>
      </c>
      <c r="E37" s="22">
        <f>SUM(E33:E36)</f>
        <v>3857</v>
      </c>
      <c r="F37" s="23">
        <f t="shared" si="1"/>
        <v>7669</v>
      </c>
      <c r="G37" s="55" t="s">
        <v>6</v>
      </c>
      <c r="H37" s="56"/>
      <c r="I37" s="37">
        <f>C13+C21+C27+C32+C37+C44+I13+I19+I23+I28+I35</f>
        <v>95935</v>
      </c>
      <c r="J37" s="37">
        <f>D13+D21+D27+D32+D37+D44+J13+J19+J23+J28+J35</f>
        <v>93037</v>
      </c>
      <c r="K37" s="37">
        <f>E13+E21+E27+E32+E37+E44+K13+K19+K23+K28+K35</f>
        <v>97366</v>
      </c>
      <c r="L37" s="38">
        <f>SUM(J37:K37)</f>
        <v>190403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1030</v>
      </c>
      <c r="D38" s="7">
        <v>1072</v>
      </c>
      <c r="E38" s="7">
        <v>1078</v>
      </c>
      <c r="F38" s="20">
        <f t="shared" si="1"/>
        <v>2150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760</v>
      </c>
      <c r="D39" s="7">
        <v>767</v>
      </c>
      <c r="E39" s="7">
        <v>820</v>
      </c>
      <c r="F39" s="20">
        <f t="shared" si="1"/>
        <v>1587</v>
      </c>
      <c r="G39" s="45" t="s">
        <v>29</v>
      </c>
      <c r="H39" s="48"/>
      <c r="I39" s="7">
        <v>171</v>
      </c>
      <c r="J39" s="7">
        <v>157</v>
      </c>
      <c r="K39" s="7">
        <v>210</v>
      </c>
      <c r="L39" s="39">
        <f>SUM(J39:K39)</f>
        <v>367</v>
      </c>
      <c r="M39" s="32"/>
    </row>
    <row r="40" spans="1:13" ht="13.15" customHeight="1" x14ac:dyDescent="0.15">
      <c r="A40" s="13"/>
      <c r="B40" s="6" t="s">
        <v>10</v>
      </c>
      <c r="C40" s="7">
        <v>1037</v>
      </c>
      <c r="D40" s="7">
        <v>1019</v>
      </c>
      <c r="E40" s="7">
        <v>1036</v>
      </c>
      <c r="F40" s="20">
        <f t="shared" si="1"/>
        <v>2055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1667</v>
      </c>
      <c r="D41" s="7">
        <v>1611</v>
      </c>
      <c r="E41" s="7">
        <v>1730</v>
      </c>
      <c r="F41" s="20">
        <f t="shared" si="1"/>
        <v>3341</v>
      </c>
      <c r="G41" s="45" t="s">
        <v>28</v>
      </c>
      <c r="H41" s="46"/>
      <c r="I41" s="7">
        <f>I37-94690</f>
        <v>1245</v>
      </c>
      <c r="J41" s="7">
        <f>J37-92146</f>
        <v>891</v>
      </c>
      <c r="K41" s="7">
        <f>K37-96199</f>
        <v>1167</v>
      </c>
      <c r="L41" s="39">
        <f>SUM(J41:K41)</f>
        <v>2058</v>
      </c>
      <c r="M41" s="31"/>
    </row>
    <row r="42" spans="1:13" ht="13.15" customHeight="1" x14ac:dyDescent="0.15">
      <c r="A42" s="13"/>
      <c r="B42" s="6" t="s">
        <v>12</v>
      </c>
      <c r="C42" s="7">
        <v>1389</v>
      </c>
      <c r="D42" s="7">
        <v>1261</v>
      </c>
      <c r="E42" s="7">
        <v>1344</v>
      </c>
      <c r="F42" s="20">
        <f t="shared" si="1"/>
        <v>2605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2498</v>
      </c>
      <c r="D43" s="7">
        <v>2203</v>
      </c>
      <c r="E43" s="7">
        <v>2105</v>
      </c>
      <c r="F43" s="20">
        <f t="shared" si="1"/>
        <v>4308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8381</v>
      </c>
      <c r="D44" s="25">
        <f>SUM(D38:D43)</f>
        <v>7933</v>
      </c>
      <c r="E44" s="25">
        <f>SUM(E38:E43)</f>
        <v>8113</v>
      </c>
      <c r="F44" s="26">
        <f t="shared" si="1"/>
        <v>16046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45"/>
  <sheetViews>
    <sheetView view="pageBreakPreview" zoomScaleNormal="100" zoomScaleSheetLayoutView="100" workbookViewId="0">
      <selection activeCell="V26" sqref="V2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31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1609</v>
      </c>
      <c r="D4" s="35">
        <v>1450</v>
      </c>
      <c r="E4" s="35">
        <v>1557</v>
      </c>
      <c r="F4" s="17">
        <f>SUM(D4:E4)</f>
        <v>3007</v>
      </c>
      <c r="G4" s="40" t="s">
        <v>18</v>
      </c>
      <c r="H4" s="27" t="s">
        <v>8</v>
      </c>
      <c r="I4" s="35">
        <v>1883</v>
      </c>
      <c r="J4" s="35">
        <v>1627</v>
      </c>
      <c r="K4" s="35">
        <v>1615</v>
      </c>
      <c r="L4" s="18">
        <f t="shared" ref="L4:L35" si="0">SUM(J4:K4)</f>
        <v>3242</v>
      </c>
      <c r="M4" s="2"/>
    </row>
    <row r="5" spans="1:15" ht="13.15" customHeight="1" x14ac:dyDescent="0.15">
      <c r="A5" s="13"/>
      <c r="B5" s="4" t="s">
        <v>4</v>
      </c>
      <c r="C5" s="7">
        <v>1834</v>
      </c>
      <c r="D5" s="7">
        <v>1639</v>
      </c>
      <c r="E5" s="7">
        <v>1756</v>
      </c>
      <c r="F5" s="20">
        <f t="shared" ref="F5:F44" si="1">SUM(D5:E5)</f>
        <v>3395</v>
      </c>
      <c r="G5" s="5"/>
      <c r="H5" s="4" t="s">
        <v>4</v>
      </c>
      <c r="I5" s="7">
        <v>1348</v>
      </c>
      <c r="J5" s="7">
        <v>1125</v>
      </c>
      <c r="K5" s="7">
        <v>1161</v>
      </c>
      <c r="L5" s="21">
        <f t="shared" si="0"/>
        <v>2286</v>
      </c>
      <c r="M5" s="2"/>
    </row>
    <row r="6" spans="1:15" ht="13.15" customHeight="1" x14ac:dyDescent="0.15">
      <c r="A6" s="13"/>
      <c r="B6" s="4" t="s">
        <v>10</v>
      </c>
      <c r="C6" s="7">
        <v>6232</v>
      </c>
      <c r="D6" s="7">
        <v>4857</v>
      </c>
      <c r="E6" s="7">
        <v>5433</v>
      </c>
      <c r="F6" s="20">
        <f t="shared" si="1"/>
        <v>10290</v>
      </c>
      <c r="G6" s="5"/>
      <c r="H6" s="4" t="s">
        <v>10</v>
      </c>
      <c r="I6" s="7">
        <v>1058</v>
      </c>
      <c r="J6" s="7">
        <v>911</v>
      </c>
      <c r="K6" s="7">
        <v>897</v>
      </c>
      <c r="L6" s="21">
        <f t="shared" si="0"/>
        <v>1808</v>
      </c>
      <c r="M6" s="2"/>
    </row>
    <row r="7" spans="1:15" ht="13.15" customHeight="1" x14ac:dyDescent="0.15">
      <c r="A7" s="13"/>
      <c r="B7" s="4" t="s">
        <v>11</v>
      </c>
      <c r="C7" s="7">
        <v>3447</v>
      </c>
      <c r="D7" s="7">
        <v>3053</v>
      </c>
      <c r="E7" s="7">
        <v>3270</v>
      </c>
      <c r="F7" s="20">
        <f t="shared" si="1"/>
        <v>6323</v>
      </c>
      <c r="G7" s="5"/>
      <c r="H7" s="4" t="s">
        <v>11</v>
      </c>
      <c r="I7" s="7">
        <v>1730</v>
      </c>
      <c r="J7" s="7">
        <v>1640</v>
      </c>
      <c r="K7" s="7">
        <v>1610</v>
      </c>
      <c r="L7" s="21">
        <f t="shared" si="0"/>
        <v>3250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2363</v>
      </c>
      <c r="D8" s="7">
        <v>2437</v>
      </c>
      <c r="E8" s="7">
        <v>2900</v>
      </c>
      <c r="F8" s="20">
        <f t="shared" si="1"/>
        <v>5337</v>
      </c>
      <c r="G8" s="5"/>
      <c r="H8" s="4" t="s">
        <v>12</v>
      </c>
      <c r="I8" s="7">
        <v>1468</v>
      </c>
      <c r="J8" s="7">
        <v>1366</v>
      </c>
      <c r="K8" s="7">
        <v>1381</v>
      </c>
      <c r="L8" s="21">
        <f t="shared" si="0"/>
        <v>2747</v>
      </c>
      <c r="M8" s="2"/>
    </row>
    <row r="9" spans="1:15" ht="13.15" customHeight="1" x14ac:dyDescent="0.15">
      <c r="A9" s="13"/>
      <c r="B9" s="4" t="s">
        <v>13</v>
      </c>
      <c r="C9" s="7">
        <v>2221</v>
      </c>
      <c r="D9" s="7">
        <v>2174</v>
      </c>
      <c r="E9" s="7">
        <v>2292</v>
      </c>
      <c r="F9" s="20">
        <f t="shared" si="1"/>
        <v>4466</v>
      </c>
      <c r="G9" s="5"/>
      <c r="H9" s="4" t="s">
        <v>13</v>
      </c>
      <c r="I9" s="7">
        <v>1557</v>
      </c>
      <c r="J9" s="7">
        <v>1435</v>
      </c>
      <c r="K9" s="7">
        <v>1607</v>
      </c>
      <c r="L9" s="21">
        <f t="shared" si="0"/>
        <v>3042</v>
      </c>
      <c r="M9" s="2"/>
    </row>
    <row r="10" spans="1:15" ht="13.15" customHeight="1" x14ac:dyDescent="0.15">
      <c r="A10" s="13"/>
      <c r="B10" s="4" t="s">
        <v>14</v>
      </c>
      <c r="C10" s="7">
        <v>2422</v>
      </c>
      <c r="D10" s="7">
        <v>2456</v>
      </c>
      <c r="E10" s="7">
        <v>2733</v>
      </c>
      <c r="F10" s="20">
        <f t="shared" si="1"/>
        <v>5189</v>
      </c>
      <c r="G10" s="5"/>
      <c r="H10" s="4" t="s">
        <v>14</v>
      </c>
      <c r="I10" s="7">
        <v>1409</v>
      </c>
      <c r="J10" s="7">
        <v>1404</v>
      </c>
      <c r="K10" s="7">
        <v>1478</v>
      </c>
      <c r="L10" s="21">
        <f t="shared" si="0"/>
        <v>2882</v>
      </c>
      <c r="M10" s="2"/>
    </row>
    <row r="11" spans="1:15" ht="13.15" customHeight="1" x14ac:dyDescent="0.15">
      <c r="A11" s="13"/>
      <c r="B11" s="4" t="s">
        <v>15</v>
      </c>
      <c r="C11" s="7">
        <v>1583</v>
      </c>
      <c r="D11" s="7">
        <v>1771</v>
      </c>
      <c r="E11" s="7">
        <v>1916</v>
      </c>
      <c r="F11" s="20">
        <f t="shared" si="1"/>
        <v>3687</v>
      </c>
      <c r="G11" s="5"/>
      <c r="H11" s="4" t="s">
        <v>15</v>
      </c>
      <c r="I11" s="7">
        <v>1613</v>
      </c>
      <c r="J11" s="7">
        <v>1678</v>
      </c>
      <c r="K11" s="7">
        <v>1830</v>
      </c>
      <c r="L11" s="21">
        <f t="shared" si="0"/>
        <v>3508</v>
      </c>
      <c r="M11" s="2"/>
    </row>
    <row r="12" spans="1:15" ht="13.15" customHeight="1" x14ac:dyDescent="0.15">
      <c r="A12" s="13"/>
      <c r="B12" s="4" t="s">
        <v>16</v>
      </c>
      <c r="C12" s="7">
        <v>1986</v>
      </c>
      <c r="D12" s="7">
        <v>2335</v>
      </c>
      <c r="E12" s="7">
        <v>2472</v>
      </c>
      <c r="F12" s="20">
        <f t="shared" si="1"/>
        <v>4807</v>
      </c>
      <c r="G12" s="5"/>
      <c r="H12" s="4" t="s">
        <v>16</v>
      </c>
      <c r="I12" s="7">
        <v>1472</v>
      </c>
      <c r="J12" s="7">
        <v>1505</v>
      </c>
      <c r="K12" s="7">
        <v>1596</v>
      </c>
      <c r="L12" s="21">
        <f t="shared" si="0"/>
        <v>3101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23697</v>
      </c>
      <c r="D13" s="22">
        <f>SUM(D4:D12)</f>
        <v>22172</v>
      </c>
      <c r="E13" s="22">
        <f>SUM(E4:E12)</f>
        <v>24329</v>
      </c>
      <c r="F13" s="23">
        <f t="shared" si="1"/>
        <v>46501</v>
      </c>
      <c r="G13" s="59" t="s">
        <v>5</v>
      </c>
      <c r="H13" s="54"/>
      <c r="I13" s="22">
        <f>SUM(I4:I12)</f>
        <v>13538</v>
      </c>
      <c r="J13" s="22">
        <f>SUM(J4:J12)</f>
        <v>12691</v>
      </c>
      <c r="K13" s="22">
        <f>SUM(K4:K12)</f>
        <v>13175</v>
      </c>
      <c r="L13" s="24">
        <f t="shared" si="0"/>
        <v>25866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1140</v>
      </c>
      <c r="D14" s="7">
        <v>1017</v>
      </c>
      <c r="E14" s="7">
        <v>1092</v>
      </c>
      <c r="F14" s="20">
        <f t="shared" si="1"/>
        <v>2109</v>
      </c>
      <c r="G14" s="3" t="s">
        <v>21</v>
      </c>
      <c r="H14" s="4" t="s">
        <v>8</v>
      </c>
      <c r="I14" s="7">
        <v>1811</v>
      </c>
      <c r="J14" s="7">
        <v>1932</v>
      </c>
      <c r="K14" s="7">
        <v>1895</v>
      </c>
      <c r="L14" s="21">
        <f t="shared" si="0"/>
        <v>3827</v>
      </c>
      <c r="M14" s="2"/>
    </row>
    <row r="15" spans="1:15" ht="13.15" customHeight="1" x14ac:dyDescent="0.15">
      <c r="A15" s="13"/>
      <c r="B15" s="6" t="s">
        <v>4</v>
      </c>
      <c r="C15" s="7">
        <v>2044</v>
      </c>
      <c r="D15" s="7">
        <v>1832</v>
      </c>
      <c r="E15" s="7">
        <v>1994</v>
      </c>
      <c r="F15" s="20">
        <f t="shared" si="1"/>
        <v>3826</v>
      </c>
      <c r="G15" s="5"/>
      <c r="H15" s="4" t="s">
        <v>4</v>
      </c>
      <c r="I15" s="7">
        <v>1147</v>
      </c>
      <c r="J15" s="7">
        <v>1242</v>
      </c>
      <c r="K15" s="7">
        <v>1347</v>
      </c>
      <c r="L15" s="21">
        <f t="shared" si="0"/>
        <v>2589</v>
      </c>
      <c r="M15" s="2"/>
    </row>
    <row r="16" spans="1:15" ht="13.15" customHeight="1" x14ac:dyDescent="0.15">
      <c r="A16" s="13"/>
      <c r="B16" s="6" t="s">
        <v>10</v>
      </c>
      <c r="C16" s="7">
        <v>1102</v>
      </c>
      <c r="D16" s="7">
        <v>1206</v>
      </c>
      <c r="E16" s="7">
        <v>1131</v>
      </c>
      <c r="F16" s="20">
        <f t="shared" si="1"/>
        <v>2337</v>
      </c>
      <c r="G16" s="5"/>
      <c r="H16" s="4" t="s">
        <v>10</v>
      </c>
      <c r="I16" s="7">
        <v>1088</v>
      </c>
      <c r="J16" s="7">
        <v>1061</v>
      </c>
      <c r="K16" s="7">
        <v>1195</v>
      </c>
      <c r="L16" s="21">
        <f t="shared" si="0"/>
        <v>2256</v>
      </c>
      <c r="M16" s="2"/>
    </row>
    <row r="17" spans="1:13" ht="13.15" customHeight="1" x14ac:dyDescent="0.15">
      <c r="A17" s="13"/>
      <c r="B17" s="6" t="s">
        <v>11</v>
      </c>
      <c r="C17" s="7">
        <v>1537</v>
      </c>
      <c r="D17" s="7">
        <v>1624</v>
      </c>
      <c r="E17" s="7">
        <v>1704</v>
      </c>
      <c r="F17" s="20">
        <f t="shared" si="1"/>
        <v>3328</v>
      </c>
      <c r="G17" s="5"/>
      <c r="H17" s="4" t="s">
        <v>11</v>
      </c>
      <c r="I17" s="7">
        <v>1512</v>
      </c>
      <c r="J17" s="7">
        <v>1579</v>
      </c>
      <c r="K17" s="7">
        <v>1560</v>
      </c>
      <c r="L17" s="21">
        <f t="shared" si="0"/>
        <v>3139</v>
      </c>
      <c r="M17" s="2"/>
    </row>
    <row r="18" spans="1:13" ht="13.15" customHeight="1" x14ac:dyDescent="0.15">
      <c r="A18" s="13"/>
      <c r="B18" s="6" t="s">
        <v>12</v>
      </c>
      <c r="C18" s="7">
        <v>1371</v>
      </c>
      <c r="D18" s="7">
        <v>1375</v>
      </c>
      <c r="E18" s="7">
        <v>1384</v>
      </c>
      <c r="F18" s="20">
        <f t="shared" si="1"/>
        <v>2759</v>
      </c>
      <c r="G18" s="5"/>
      <c r="H18" s="4" t="s">
        <v>12</v>
      </c>
      <c r="I18" s="7">
        <v>498</v>
      </c>
      <c r="J18" s="7">
        <v>463</v>
      </c>
      <c r="K18" s="7">
        <v>506</v>
      </c>
      <c r="L18" s="21">
        <f t="shared" si="0"/>
        <v>969</v>
      </c>
      <c r="M18" s="2"/>
    </row>
    <row r="19" spans="1:13" ht="13.15" customHeight="1" x14ac:dyDescent="0.15">
      <c r="A19" s="13"/>
      <c r="B19" s="6" t="s">
        <v>13</v>
      </c>
      <c r="C19" s="7">
        <v>2892</v>
      </c>
      <c r="D19" s="7">
        <v>3155</v>
      </c>
      <c r="E19" s="7">
        <v>3356</v>
      </c>
      <c r="F19" s="20">
        <f t="shared" si="1"/>
        <v>6511</v>
      </c>
      <c r="G19" s="59" t="s">
        <v>5</v>
      </c>
      <c r="H19" s="54"/>
      <c r="I19" s="22">
        <f>SUM(I14:I18)</f>
        <v>6056</v>
      </c>
      <c r="J19" s="22">
        <f>SUM(J14:J18)</f>
        <v>6277</v>
      </c>
      <c r="K19" s="22">
        <f>SUM(K14:K18)</f>
        <v>6503</v>
      </c>
      <c r="L19" s="24">
        <f t="shared" si="0"/>
        <v>12780</v>
      </c>
      <c r="M19" s="31"/>
    </row>
    <row r="20" spans="1:13" ht="13.15" customHeight="1" x14ac:dyDescent="0.15">
      <c r="A20" s="13"/>
      <c r="B20" s="6" t="s">
        <v>14</v>
      </c>
      <c r="C20" s="7">
        <v>905</v>
      </c>
      <c r="D20" s="7">
        <v>953</v>
      </c>
      <c r="E20" s="7">
        <v>919</v>
      </c>
      <c r="F20" s="20">
        <f t="shared" si="1"/>
        <v>1872</v>
      </c>
      <c r="G20" s="5" t="s">
        <v>19</v>
      </c>
      <c r="H20" s="6" t="s">
        <v>8</v>
      </c>
      <c r="I20" s="7">
        <v>848</v>
      </c>
      <c r="J20" s="7">
        <v>902</v>
      </c>
      <c r="K20" s="7">
        <v>921</v>
      </c>
      <c r="L20" s="21">
        <f t="shared" si="0"/>
        <v>1823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10991</v>
      </c>
      <c r="D21" s="22">
        <f>SUM(D14:D20)</f>
        <v>11162</v>
      </c>
      <c r="E21" s="22">
        <f>SUM(E14:E20)</f>
        <v>11580</v>
      </c>
      <c r="F21" s="23">
        <f t="shared" si="1"/>
        <v>22742</v>
      </c>
      <c r="G21" s="5"/>
      <c r="H21" s="6" t="s">
        <v>4</v>
      </c>
      <c r="I21" s="7">
        <v>2082</v>
      </c>
      <c r="J21" s="7">
        <v>2210</v>
      </c>
      <c r="K21" s="7">
        <v>1892</v>
      </c>
      <c r="L21" s="21">
        <f t="shared" si="0"/>
        <v>4102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2735</v>
      </c>
      <c r="D22" s="7">
        <v>2317</v>
      </c>
      <c r="E22" s="7">
        <v>2514</v>
      </c>
      <c r="F22" s="20">
        <f t="shared" si="1"/>
        <v>4831</v>
      </c>
      <c r="G22" s="5"/>
      <c r="H22" s="6" t="s">
        <v>10</v>
      </c>
      <c r="I22" s="7">
        <v>1133</v>
      </c>
      <c r="J22" s="7">
        <v>1109</v>
      </c>
      <c r="K22" s="7">
        <v>1000</v>
      </c>
      <c r="L22" s="21">
        <f t="shared" si="0"/>
        <v>2109</v>
      </c>
      <c r="M22" s="2"/>
    </row>
    <row r="23" spans="1:13" ht="13.15" customHeight="1" x14ac:dyDescent="0.15">
      <c r="A23" s="13"/>
      <c r="B23" s="6" t="s">
        <v>4</v>
      </c>
      <c r="C23" s="7">
        <v>2041</v>
      </c>
      <c r="D23" s="7">
        <v>1560</v>
      </c>
      <c r="E23" s="7">
        <v>1788</v>
      </c>
      <c r="F23" s="20">
        <f t="shared" si="1"/>
        <v>3348</v>
      </c>
      <c r="G23" s="59" t="s">
        <v>5</v>
      </c>
      <c r="H23" s="54"/>
      <c r="I23" s="22">
        <f>SUM(I20:I22)</f>
        <v>4063</v>
      </c>
      <c r="J23" s="22">
        <f>SUM(J20:J22)</f>
        <v>4221</v>
      </c>
      <c r="K23" s="22">
        <f>SUM(K20:K22)</f>
        <v>3813</v>
      </c>
      <c r="L23" s="24">
        <f t="shared" si="0"/>
        <v>8034</v>
      </c>
      <c r="M23" s="31"/>
    </row>
    <row r="24" spans="1:13" ht="13.15" customHeight="1" x14ac:dyDescent="0.15">
      <c r="A24" s="13"/>
      <c r="B24" s="6" t="s">
        <v>10</v>
      </c>
      <c r="C24" s="7">
        <v>1290</v>
      </c>
      <c r="D24" s="7">
        <v>1089</v>
      </c>
      <c r="E24" s="7">
        <v>1264</v>
      </c>
      <c r="F24" s="20">
        <f t="shared" si="1"/>
        <v>2353</v>
      </c>
      <c r="G24" s="5" t="s">
        <v>22</v>
      </c>
      <c r="H24" s="6" t="s">
        <v>8</v>
      </c>
      <c r="I24" s="7">
        <v>541</v>
      </c>
      <c r="J24" s="7">
        <v>521</v>
      </c>
      <c r="K24" s="7">
        <v>551</v>
      </c>
      <c r="L24" s="21">
        <f t="shared" si="0"/>
        <v>1072</v>
      </c>
      <c r="M24" s="2"/>
    </row>
    <row r="25" spans="1:13" ht="13.15" customHeight="1" x14ac:dyDescent="0.15">
      <c r="A25" s="13"/>
      <c r="B25" s="6" t="s">
        <v>11</v>
      </c>
      <c r="C25" s="7">
        <v>1133</v>
      </c>
      <c r="D25" s="7">
        <v>1063</v>
      </c>
      <c r="E25" s="7">
        <v>1050</v>
      </c>
      <c r="F25" s="20">
        <f t="shared" si="1"/>
        <v>2113</v>
      </c>
      <c r="G25" s="5"/>
      <c r="H25" s="6" t="s">
        <v>4</v>
      </c>
      <c r="I25" s="7">
        <v>1213</v>
      </c>
      <c r="J25" s="7">
        <v>1219</v>
      </c>
      <c r="K25" s="7">
        <v>1226</v>
      </c>
      <c r="L25" s="21">
        <f t="shared" si="0"/>
        <v>2445</v>
      </c>
      <c r="M25" s="2"/>
    </row>
    <row r="26" spans="1:13" ht="13.15" customHeight="1" x14ac:dyDescent="0.15">
      <c r="A26" s="13"/>
      <c r="B26" s="6" t="s">
        <v>12</v>
      </c>
      <c r="C26" s="7">
        <v>1737</v>
      </c>
      <c r="D26" s="7">
        <v>1624</v>
      </c>
      <c r="E26" s="7">
        <v>1692</v>
      </c>
      <c r="F26" s="20">
        <f t="shared" si="1"/>
        <v>3316</v>
      </c>
      <c r="G26" s="5"/>
      <c r="H26" s="6" t="s">
        <v>10</v>
      </c>
      <c r="I26" s="7">
        <v>1032</v>
      </c>
      <c r="J26" s="7">
        <v>1166</v>
      </c>
      <c r="K26" s="7">
        <v>1173</v>
      </c>
      <c r="L26" s="21">
        <f t="shared" si="0"/>
        <v>2339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8936</v>
      </c>
      <c r="D27" s="22">
        <f>SUM(D22:D26)</f>
        <v>7653</v>
      </c>
      <c r="E27" s="22">
        <f>SUM(E22:E26)</f>
        <v>8308</v>
      </c>
      <c r="F27" s="23">
        <f t="shared" si="1"/>
        <v>15961</v>
      </c>
      <c r="G27" s="5"/>
      <c r="H27" s="6" t="s">
        <v>11</v>
      </c>
      <c r="I27" s="7">
        <v>282</v>
      </c>
      <c r="J27" s="7">
        <v>338</v>
      </c>
      <c r="K27" s="7">
        <v>294</v>
      </c>
      <c r="L27" s="21">
        <f t="shared" si="0"/>
        <v>632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2203</v>
      </c>
      <c r="D28" s="7">
        <v>2051</v>
      </c>
      <c r="E28" s="7">
        <v>2230</v>
      </c>
      <c r="F28" s="20">
        <f t="shared" si="1"/>
        <v>4281</v>
      </c>
      <c r="G28" s="59" t="s">
        <v>5</v>
      </c>
      <c r="H28" s="54"/>
      <c r="I28" s="22">
        <f>SUM(I24:I27)</f>
        <v>3068</v>
      </c>
      <c r="J28" s="22">
        <f>SUM(J24:J27)</f>
        <v>3244</v>
      </c>
      <c r="K28" s="22">
        <f>SUM(K24:K27)</f>
        <v>3244</v>
      </c>
      <c r="L28" s="24">
        <f t="shared" si="0"/>
        <v>6488</v>
      </c>
      <c r="M28" s="31"/>
    </row>
    <row r="29" spans="1:13" ht="13.15" customHeight="1" x14ac:dyDescent="0.15">
      <c r="A29" s="13"/>
      <c r="B29" s="6" t="s">
        <v>4</v>
      </c>
      <c r="C29" s="7">
        <v>1487</v>
      </c>
      <c r="D29" s="7">
        <v>1554</v>
      </c>
      <c r="E29" s="7">
        <v>1600</v>
      </c>
      <c r="F29" s="20">
        <f t="shared" si="1"/>
        <v>3154</v>
      </c>
      <c r="G29" s="5" t="s">
        <v>23</v>
      </c>
      <c r="H29" s="6" t="s">
        <v>8</v>
      </c>
      <c r="I29" s="7">
        <v>1331</v>
      </c>
      <c r="J29" s="7">
        <v>1477</v>
      </c>
      <c r="K29" s="7">
        <v>1410</v>
      </c>
      <c r="L29" s="21">
        <f t="shared" si="0"/>
        <v>2887</v>
      </c>
      <c r="M29" s="2"/>
    </row>
    <row r="30" spans="1:13" ht="13.15" customHeight="1" x14ac:dyDescent="0.15">
      <c r="A30" s="13"/>
      <c r="B30" s="6" t="s">
        <v>10</v>
      </c>
      <c r="C30" s="7">
        <v>1502</v>
      </c>
      <c r="D30" s="7">
        <v>1494</v>
      </c>
      <c r="E30" s="7">
        <v>1588</v>
      </c>
      <c r="F30" s="20">
        <f t="shared" si="1"/>
        <v>3082</v>
      </c>
      <c r="G30" s="5"/>
      <c r="H30" s="6" t="s">
        <v>4</v>
      </c>
      <c r="I30" s="7">
        <v>939</v>
      </c>
      <c r="J30" s="7">
        <v>988</v>
      </c>
      <c r="K30" s="7">
        <v>962</v>
      </c>
      <c r="L30" s="21">
        <f t="shared" si="0"/>
        <v>1950</v>
      </c>
      <c r="M30" s="2"/>
    </row>
    <row r="31" spans="1:13" ht="13.15" customHeight="1" x14ac:dyDescent="0.15">
      <c r="A31" s="13"/>
      <c r="B31" s="6" t="s">
        <v>11</v>
      </c>
      <c r="C31" s="7">
        <v>1923</v>
      </c>
      <c r="D31" s="7">
        <v>2013</v>
      </c>
      <c r="E31" s="7">
        <v>2109</v>
      </c>
      <c r="F31" s="20">
        <f t="shared" si="1"/>
        <v>4122</v>
      </c>
      <c r="G31" s="5"/>
      <c r="H31" s="6" t="s">
        <v>10</v>
      </c>
      <c r="I31" s="7">
        <v>941</v>
      </c>
      <c r="J31" s="7">
        <v>831</v>
      </c>
      <c r="K31" s="7">
        <v>925</v>
      </c>
      <c r="L31" s="21">
        <f t="shared" si="0"/>
        <v>1756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7115</v>
      </c>
      <c r="D32" s="22">
        <f>SUM(D28:D31)</f>
        <v>7112</v>
      </c>
      <c r="E32" s="22">
        <f>SUM(E28:E31)</f>
        <v>7527</v>
      </c>
      <c r="F32" s="23">
        <f t="shared" si="1"/>
        <v>14639</v>
      </c>
      <c r="G32" s="5"/>
      <c r="H32" s="6" t="s">
        <v>11</v>
      </c>
      <c r="I32" s="7">
        <v>1422</v>
      </c>
      <c r="J32" s="7">
        <v>1492</v>
      </c>
      <c r="K32" s="7">
        <v>1600</v>
      </c>
      <c r="L32" s="21">
        <f t="shared" si="0"/>
        <v>3092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726</v>
      </c>
      <c r="D33" s="7">
        <v>768</v>
      </c>
      <c r="E33" s="7">
        <v>812</v>
      </c>
      <c r="F33" s="20">
        <f t="shared" si="1"/>
        <v>1580</v>
      </c>
      <c r="G33" s="5"/>
      <c r="H33" s="6" t="s">
        <v>12</v>
      </c>
      <c r="I33" s="7">
        <v>878</v>
      </c>
      <c r="J33" s="7">
        <v>1032</v>
      </c>
      <c r="K33" s="7">
        <v>1051</v>
      </c>
      <c r="L33" s="21">
        <f t="shared" si="0"/>
        <v>2083</v>
      </c>
      <c r="M33" s="2"/>
    </row>
    <row r="34" spans="1:13" ht="13.15" customHeight="1" x14ac:dyDescent="0.15">
      <c r="A34" s="13"/>
      <c r="B34" s="6" t="s">
        <v>4</v>
      </c>
      <c r="C34" s="7">
        <v>948</v>
      </c>
      <c r="D34" s="7">
        <v>1027</v>
      </c>
      <c r="E34" s="7">
        <v>1047</v>
      </c>
      <c r="F34" s="20">
        <f t="shared" si="1"/>
        <v>2074</v>
      </c>
      <c r="G34" s="5"/>
      <c r="H34" s="6" t="s">
        <v>13</v>
      </c>
      <c r="I34" s="7">
        <v>785</v>
      </c>
      <c r="J34" s="7">
        <v>786</v>
      </c>
      <c r="K34" s="7">
        <v>765</v>
      </c>
      <c r="L34" s="21">
        <f t="shared" si="0"/>
        <v>1551</v>
      </c>
      <c r="M34" s="2"/>
    </row>
    <row r="35" spans="1:13" ht="13.15" customHeight="1" x14ac:dyDescent="0.15">
      <c r="A35" s="13"/>
      <c r="B35" s="6" t="s">
        <v>10</v>
      </c>
      <c r="C35" s="7">
        <v>921</v>
      </c>
      <c r="D35" s="7">
        <v>1021</v>
      </c>
      <c r="E35" s="7">
        <v>1009</v>
      </c>
      <c r="F35" s="20">
        <f t="shared" si="1"/>
        <v>2030</v>
      </c>
      <c r="G35" s="59" t="s">
        <v>5</v>
      </c>
      <c r="H35" s="54"/>
      <c r="I35" s="22">
        <f>SUM(I29:I34)</f>
        <v>6296</v>
      </c>
      <c r="J35" s="22">
        <f>SUM(J29:J34)</f>
        <v>6606</v>
      </c>
      <c r="K35" s="22">
        <f>SUM(K29:K34)</f>
        <v>6713</v>
      </c>
      <c r="L35" s="24">
        <f t="shared" si="0"/>
        <v>13319</v>
      </c>
      <c r="M35" s="31"/>
    </row>
    <row r="36" spans="1:13" ht="13.15" customHeight="1" x14ac:dyDescent="0.15">
      <c r="A36" s="13"/>
      <c r="B36" s="6" t="s">
        <v>11</v>
      </c>
      <c r="C36" s="7">
        <v>1046</v>
      </c>
      <c r="D36" s="7">
        <v>998</v>
      </c>
      <c r="E36" s="7">
        <v>988</v>
      </c>
      <c r="F36" s="20">
        <f t="shared" si="1"/>
        <v>1986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3641</v>
      </c>
      <c r="D37" s="22">
        <f>SUM(D33:D36)</f>
        <v>3814</v>
      </c>
      <c r="E37" s="22">
        <f>SUM(E33:E36)</f>
        <v>3856</v>
      </c>
      <c r="F37" s="23">
        <f t="shared" si="1"/>
        <v>7670</v>
      </c>
      <c r="G37" s="55" t="s">
        <v>6</v>
      </c>
      <c r="H37" s="56"/>
      <c r="I37" s="37">
        <f>C13+C21+C27+C32+C37+C44+I13+I19+I23+I28+I35</f>
        <v>95764</v>
      </c>
      <c r="J37" s="37">
        <f>D13+D21+D27+D32+D37+D44+J13+J19+J23+J28+J35</f>
        <v>92880</v>
      </c>
      <c r="K37" s="37">
        <f>E13+E21+E27+E32+E37+E44+K13+K19+K23+K28+K35</f>
        <v>97156</v>
      </c>
      <c r="L37" s="38">
        <f>SUM(J37:K37)</f>
        <v>190036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1029</v>
      </c>
      <c r="D38" s="7">
        <v>1068</v>
      </c>
      <c r="E38" s="7">
        <v>1077</v>
      </c>
      <c r="F38" s="20">
        <f t="shared" si="1"/>
        <v>2145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751</v>
      </c>
      <c r="D39" s="7">
        <v>761</v>
      </c>
      <c r="E39" s="7">
        <v>819</v>
      </c>
      <c r="F39" s="20">
        <f t="shared" si="1"/>
        <v>1580</v>
      </c>
      <c r="G39" s="45" t="s">
        <v>29</v>
      </c>
      <c r="H39" s="48"/>
      <c r="I39" s="7">
        <v>-50</v>
      </c>
      <c r="J39" s="7">
        <v>-66</v>
      </c>
      <c r="K39" s="7">
        <v>-24</v>
      </c>
      <c r="L39" s="39">
        <f>SUM(J39:K39)</f>
        <v>-90</v>
      </c>
      <c r="M39" s="32"/>
    </row>
    <row r="40" spans="1:13" ht="13.15" customHeight="1" x14ac:dyDescent="0.15">
      <c r="A40" s="13"/>
      <c r="B40" s="6" t="s">
        <v>10</v>
      </c>
      <c r="C40" s="7">
        <v>1028</v>
      </c>
      <c r="D40" s="7">
        <v>1017</v>
      </c>
      <c r="E40" s="7">
        <v>1027</v>
      </c>
      <c r="F40" s="20">
        <f t="shared" si="1"/>
        <v>2044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1662</v>
      </c>
      <c r="D41" s="7">
        <v>1608</v>
      </c>
      <c r="E41" s="7">
        <v>1730</v>
      </c>
      <c r="F41" s="20">
        <f t="shared" si="1"/>
        <v>3338</v>
      </c>
      <c r="G41" s="45" t="s">
        <v>28</v>
      </c>
      <c r="H41" s="46"/>
      <c r="I41" s="7">
        <f>I37-94784</f>
        <v>980</v>
      </c>
      <c r="J41" s="7">
        <f>J37-92230</f>
        <v>650</v>
      </c>
      <c r="K41" s="7">
        <f>K37-96220</f>
        <v>936</v>
      </c>
      <c r="L41" s="39">
        <f>SUM(J41:K41)</f>
        <v>1586</v>
      </c>
      <c r="M41" s="31"/>
    </row>
    <row r="42" spans="1:13" ht="13.15" customHeight="1" x14ac:dyDescent="0.15">
      <c r="A42" s="13"/>
      <c r="B42" s="6" t="s">
        <v>12</v>
      </c>
      <c r="C42" s="7">
        <v>1389</v>
      </c>
      <c r="D42" s="7">
        <v>1265</v>
      </c>
      <c r="E42" s="7">
        <v>1349</v>
      </c>
      <c r="F42" s="20">
        <f t="shared" si="1"/>
        <v>2614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2504</v>
      </c>
      <c r="D43" s="7">
        <v>2209</v>
      </c>
      <c r="E43" s="7">
        <v>2106</v>
      </c>
      <c r="F43" s="20">
        <f t="shared" si="1"/>
        <v>4315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8363</v>
      </c>
      <c r="D44" s="25">
        <f>SUM(D38:D43)</f>
        <v>7928</v>
      </c>
      <c r="E44" s="25">
        <f>SUM(E38:E43)</f>
        <v>8108</v>
      </c>
      <c r="F44" s="26">
        <f t="shared" si="1"/>
        <v>16036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16:F43 F4:F15 L4:L34 L3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0"/>
  <sheetViews>
    <sheetView view="pageBreakPreview" zoomScaleNormal="100" zoomScaleSheetLayoutView="100" workbookViewId="0">
      <selection activeCell="Q21" sqref="Q21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30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1606</v>
      </c>
      <c r="D4" s="35">
        <v>1449</v>
      </c>
      <c r="E4" s="35">
        <v>1553</v>
      </c>
      <c r="F4" s="17">
        <f>SUM(D4:E4)</f>
        <v>3002</v>
      </c>
      <c r="G4" s="40" t="s">
        <v>18</v>
      </c>
      <c r="H4" s="27" t="s">
        <v>8</v>
      </c>
      <c r="I4" s="35">
        <v>1889</v>
      </c>
      <c r="J4" s="35">
        <v>1629</v>
      </c>
      <c r="K4" s="35">
        <v>1620</v>
      </c>
      <c r="L4" s="18">
        <f t="shared" ref="L4:L35" si="0">SUM(J4:K4)</f>
        <v>3249</v>
      </c>
      <c r="M4" s="2"/>
    </row>
    <row r="5" spans="1:15" ht="13.15" customHeight="1" x14ac:dyDescent="0.15">
      <c r="A5" s="13"/>
      <c r="B5" s="4" t="s">
        <v>4</v>
      </c>
      <c r="C5" s="7">
        <v>1847</v>
      </c>
      <c r="D5" s="7">
        <v>1646</v>
      </c>
      <c r="E5" s="7">
        <v>1767</v>
      </c>
      <c r="F5" s="20">
        <f t="shared" ref="F5:F44" si="1">SUM(D5:E5)</f>
        <v>3413</v>
      </c>
      <c r="G5" s="5"/>
      <c r="H5" s="4" t="s">
        <v>4</v>
      </c>
      <c r="I5" s="7">
        <v>1349</v>
      </c>
      <c r="J5" s="7">
        <v>1129</v>
      </c>
      <c r="K5" s="7">
        <v>1161</v>
      </c>
      <c r="L5" s="21">
        <f t="shared" si="0"/>
        <v>2290</v>
      </c>
      <c r="M5" s="2"/>
    </row>
    <row r="6" spans="1:15" ht="13.15" customHeight="1" x14ac:dyDescent="0.15">
      <c r="A6" s="13"/>
      <c r="B6" s="4" t="s">
        <v>10</v>
      </c>
      <c r="C6" s="7">
        <v>6207</v>
      </c>
      <c r="D6" s="7">
        <v>4849</v>
      </c>
      <c r="E6" s="7">
        <v>5418</v>
      </c>
      <c r="F6" s="20">
        <f t="shared" si="1"/>
        <v>10267</v>
      </c>
      <c r="G6" s="5"/>
      <c r="H6" s="4" t="s">
        <v>10</v>
      </c>
      <c r="I6" s="7">
        <v>1056</v>
      </c>
      <c r="J6" s="7">
        <v>912</v>
      </c>
      <c r="K6" s="7">
        <v>896</v>
      </c>
      <c r="L6" s="21">
        <f t="shared" si="0"/>
        <v>1808</v>
      </c>
      <c r="M6" s="2"/>
    </row>
    <row r="7" spans="1:15" ht="13.15" customHeight="1" x14ac:dyDescent="0.15">
      <c r="A7" s="13"/>
      <c r="B7" s="4" t="s">
        <v>11</v>
      </c>
      <c r="C7" s="7">
        <v>3448</v>
      </c>
      <c r="D7" s="7">
        <v>3057</v>
      </c>
      <c r="E7" s="7">
        <v>3276</v>
      </c>
      <c r="F7" s="20">
        <f t="shared" si="1"/>
        <v>6333</v>
      </c>
      <c r="G7" s="5"/>
      <c r="H7" s="4" t="s">
        <v>11</v>
      </c>
      <c r="I7" s="7">
        <v>1737</v>
      </c>
      <c r="J7" s="7">
        <v>1642</v>
      </c>
      <c r="K7" s="7">
        <v>1619</v>
      </c>
      <c r="L7" s="21">
        <f t="shared" si="0"/>
        <v>3261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2344</v>
      </c>
      <c r="D8" s="7">
        <v>2422</v>
      </c>
      <c r="E8" s="7">
        <v>2882</v>
      </c>
      <c r="F8" s="20">
        <f t="shared" si="1"/>
        <v>5304</v>
      </c>
      <c r="G8" s="5"/>
      <c r="H8" s="4" t="s">
        <v>12</v>
      </c>
      <c r="I8" s="7">
        <v>1471</v>
      </c>
      <c r="J8" s="7">
        <v>1367</v>
      </c>
      <c r="K8" s="7">
        <v>1381</v>
      </c>
      <c r="L8" s="21">
        <f t="shared" si="0"/>
        <v>2748</v>
      </c>
      <c r="M8" s="2"/>
    </row>
    <row r="9" spans="1:15" ht="13.15" customHeight="1" x14ac:dyDescent="0.15">
      <c r="A9" s="13"/>
      <c r="B9" s="4" t="s">
        <v>13</v>
      </c>
      <c r="C9" s="7">
        <v>2227</v>
      </c>
      <c r="D9" s="7">
        <v>2177</v>
      </c>
      <c r="E9" s="7">
        <v>2300</v>
      </c>
      <c r="F9" s="20">
        <f t="shared" si="1"/>
        <v>4477</v>
      </c>
      <c r="G9" s="5"/>
      <c r="H9" s="4" t="s">
        <v>13</v>
      </c>
      <c r="I9" s="7">
        <v>1559</v>
      </c>
      <c r="J9" s="7">
        <v>1440</v>
      </c>
      <c r="K9" s="7">
        <v>1610</v>
      </c>
      <c r="L9" s="21">
        <f t="shared" si="0"/>
        <v>3050</v>
      </c>
      <c r="M9" s="2"/>
    </row>
    <row r="10" spans="1:15" ht="13.15" customHeight="1" x14ac:dyDescent="0.15">
      <c r="A10" s="13"/>
      <c r="B10" s="4" t="s">
        <v>14</v>
      </c>
      <c r="C10" s="7">
        <v>2424</v>
      </c>
      <c r="D10" s="7">
        <v>2452</v>
      </c>
      <c r="E10" s="7">
        <v>2732</v>
      </c>
      <c r="F10" s="20">
        <f t="shared" si="1"/>
        <v>5184</v>
      </c>
      <c r="G10" s="5"/>
      <c r="H10" s="4" t="s">
        <v>14</v>
      </c>
      <c r="I10" s="7">
        <v>1414</v>
      </c>
      <c r="J10" s="7">
        <v>1407</v>
      </c>
      <c r="K10" s="7">
        <v>1489</v>
      </c>
      <c r="L10" s="21">
        <f t="shared" si="0"/>
        <v>2896</v>
      </c>
      <c r="M10" s="2"/>
    </row>
    <row r="11" spans="1:15" ht="13.15" customHeight="1" x14ac:dyDescent="0.15">
      <c r="A11" s="13"/>
      <c r="B11" s="4" t="s">
        <v>15</v>
      </c>
      <c r="C11" s="7">
        <v>1585</v>
      </c>
      <c r="D11" s="7">
        <v>1775</v>
      </c>
      <c r="E11" s="7">
        <v>1916</v>
      </c>
      <c r="F11" s="20">
        <f t="shared" si="1"/>
        <v>3691</v>
      </c>
      <c r="G11" s="5"/>
      <c r="H11" s="4" t="s">
        <v>15</v>
      </c>
      <c r="I11" s="7">
        <v>1618</v>
      </c>
      <c r="J11" s="7">
        <v>1678</v>
      </c>
      <c r="K11" s="7">
        <v>1843</v>
      </c>
      <c r="L11" s="21">
        <f t="shared" si="0"/>
        <v>3521</v>
      </c>
      <c r="M11" s="2"/>
    </row>
    <row r="12" spans="1:15" ht="13.15" customHeight="1" x14ac:dyDescent="0.15">
      <c r="A12" s="13"/>
      <c r="B12" s="4" t="s">
        <v>16</v>
      </c>
      <c r="C12" s="7">
        <v>1987</v>
      </c>
      <c r="D12" s="7">
        <v>2338</v>
      </c>
      <c r="E12" s="7">
        <v>2474</v>
      </c>
      <c r="F12" s="20">
        <f t="shared" si="1"/>
        <v>4812</v>
      </c>
      <c r="G12" s="5"/>
      <c r="H12" s="4" t="s">
        <v>16</v>
      </c>
      <c r="I12" s="7">
        <v>1470</v>
      </c>
      <c r="J12" s="7">
        <v>1505</v>
      </c>
      <c r="K12" s="7">
        <v>1593</v>
      </c>
      <c r="L12" s="21">
        <f t="shared" si="0"/>
        <v>3098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23675</v>
      </c>
      <c r="D13" s="22">
        <f>SUM(D4:D12)</f>
        <v>22165</v>
      </c>
      <c r="E13" s="22">
        <f>SUM(E4:E12)</f>
        <v>24318</v>
      </c>
      <c r="F13" s="23">
        <f t="shared" si="1"/>
        <v>46483</v>
      </c>
      <c r="G13" s="59" t="s">
        <v>5</v>
      </c>
      <c r="H13" s="54"/>
      <c r="I13" s="22">
        <f>SUM(I4:I12)</f>
        <v>13563</v>
      </c>
      <c r="J13" s="22">
        <f>SUM(J4:J12)</f>
        <v>12709</v>
      </c>
      <c r="K13" s="22">
        <f>SUM(K4:K12)</f>
        <v>13212</v>
      </c>
      <c r="L13" s="24">
        <f t="shared" si="0"/>
        <v>25921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1134</v>
      </c>
      <c r="D14" s="7">
        <v>1011</v>
      </c>
      <c r="E14" s="7">
        <v>1090</v>
      </c>
      <c r="F14" s="20">
        <f t="shared" si="1"/>
        <v>2101</v>
      </c>
      <c r="G14" s="3" t="s">
        <v>21</v>
      </c>
      <c r="H14" s="4" t="s">
        <v>8</v>
      </c>
      <c r="I14" s="7">
        <v>1816</v>
      </c>
      <c r="J14" s="7">
        <v>1938</v>
      </c>
      <c r="K14" s="7">
        <v>1903</v>
      </c>
      <c r="L14" s="21">
        <f t="shared" si="0"/>
        <v>3841</v>
      </c>
      <c r="M14" s="2"/>
    </row>
    <row r="15" spans="1:15" ht="13.15" customHeight="1" x14ac:dyDescent="0.15">
      <c r="A15" s="13"/>
      <c r="B15" s="6" t="s">
        <v>4</v>
      </c>
      <c r="C15" s="7">
        <v>2045</v>
      </c>
      <c r="D15" s="7">
        <v>1831</v>
      </c>
      <c r="E15" s="7">
        <v>1992</v>
      </c>
      <c r="F15" s="20">
        <f t="shared" si="1"/>
        <v>3823</v>
      </c>
      <c r="G15" s="5"/>
      <c r="H15" s="4" t="s">
        <v>4</v>
      </c>
      <c r="I15" s="7">
        <v>1147</v>
      </c>
      <c r="J15" s="7">
        <v>1248</v>
      </c>
      <c r="K15" s="7">
        <v>1348</v>
      </c>
      <c r="L15" s="21">
        <f t="shared" si="0"/>
        <v>2596</v>
      </c>
      <c r="M15" s="2"/>
    </row>
    <row r="16" spans="1:15" ht="13.15" customHeight="1" x14ac:dyDescent="0.15">
      <c r="A16" s="13"/>
      <c r="B16" s="6" t="s">
        <v>10</v>
      </c>
      <c r="C16" s="7">
        <v>1099</v>
      </c>
      <c r="D16" s="7">
        <v>1202</v>
      </c>
      <c r="E16" s="7">
        <v>1117</v>
      </c>
      <c r="F16" s="20">
        <f t="shared" si="1"/>
        <v>2319</v>
      </c>
      <c r="G16" s="5"/>
      <c r="H16" s="4" t="s">
        <v>10</v>
      </c>
      <c r="I16" s="7">
        <v>1088</v>
      </c>
      <c r="J16" s="7">
        <v>1061</v>
      </c>
      <c r="K16" s="7">
        <v>1190</v>
      </c>
      <c r="L16" s="21">
        <f t="shared" si="0"/>
        <v>2251</v>
      </c>
      <c r="M16" s="2"/>
    </row>
    <row r="17" spans="1:13" ht="13.15" customHeight="1" x14ac:dyDescent="0.15">
      <c r="A17" s="13"/>
      <c r="B17" s="6" t="s">
        <v>11</v>
      </c>
      <c r="C17" s="7">
        <v>1539</v>
      </c>
      <c r="D17" s="7">
        <v>1628</v>
      </c>
      <c r="E17" s="7">
        <v>1703</v>
      </c>
      <c r="F17" s="20">
        <f t="shared" si="1"/>
        <v>3331</v>
      </c>
      <c r="G17" s="5"/>
      <c r="H17" s="4" t="s">
        <v>11</v>
      </c>
      <c r="I17" s="7">
        <v>1516</v>
      </c>
      <c r="J17" s="7">
        <v>1579</v>
      </c>
      <c r="K17" s="7">
        <v>1564</v>
      </c>
      <c r="L17" s="21">
        <f t="shared" si="0"/>
        <v>3143</v>
      </c>
      <c r="M17" s="2"/>
    </row>
    <row r="18" spans="1:13" ht="13.15" customHeight="1" x14ac:dyDescent="0.15">
      <c r="A18" s="13"/>
      <c r="B18" s="6" t="s">
        <v>12</v>
      </c>
      <c r="C18" s="7">
        <v>1374</v>
      </c>
      <c r="D18" s="7">
        <v>1381</v>
      </c>
      <c r="E18" s="7">
        <v>1382</v>
      </c>
      <c r="F18" s="20">
        <f t="shared" si="1"/>
        <v>2763</v>
      </c>
      <c r="G18" s="5"/>
      <c r="H18" s="4" t="s">
        <v>12</v>
      </c>
      <c r="I18" s="7">
        <v>494</v>
      </c>
      <c r="J18" s="7">
        <v>462</v>
      </c>
      <c r="K18" s="7">
        <v>505</v>
      </c>
      <c r="L18" s="21">
        <f t="shared" si="0"/>
        <v>967</v>
      </c>
      <c r="M18" s="2"/>
    </row>
    <row r="19" spans="1:13" ht="13.15" customHeight="1" x14ac:dyDescent="0.15">
      <c r="A19" s="13"/>
      <c r="B19" s="6" t="s">
        <v>13</v>
      </c>
      <c r="C19" s="7">
        <v>2894</v>
      </c>
      <c r="D19" s="7">
        <v>3155</v>
      </c>
      <c r="E19" s="7">
        <v>3355</v>
      </c>
      <c r="F19" s="20">
        <f t="shared" si="1"/>
        <v>6510</v>
      </c>
      <c r="G19" s="59" t="s">
        <v>5</v>
      </c>
      <c r="H19" s="54"/>
      <c r="I19" s="22">
        <f>SUM(I14:I18)</f>
        <v>6061</v>
      </c>
      <c r="J19" s="22">
        <f>SUM(J14:J18)</f>
        <v>6288</v>
      </c>
      <c r="K19" s="22">
        <f>SUM(K14:K18)</f>
        <v>6510</v>
      </c>
      <c r="L19" s="24">
        <f t="shared" si="0"/>
        <v>12798</v>
      </c>
      <c r="M19" s="31"/>
    </row>
    <row r="20" spans="1:13" ht="13.15" customHeight="1" x14ac:dyDescent="0.15">
      <c r="A20" s="13"/>
      <c r="B20" s="6" t="s">
        <v>14</v>
      </c>
      <c r="C20" s="7">
        <v>910</v>
      </c>
      <c r="D20" s="7">
        <v>964</v>
      </c>
      <c r="E20" s="7">
        <v>916</v>
      </c>
      <c r="F20" s="20">
        <f t="shared" si="1"/>
        <v>1880</v>
      </c>
      <c r="G20" s="5" t="s">
        <v>19</v>
      </c>
      <c r="H20" s="6" t="s">
        <v>8</v>
      </c>
      <c r="I20" s="7">
        <v>845</v>
      </c>
      <c r="J20" s="7">
        <v>900</v>
      </c>
      <c r="K20" s="7">
        <v>920</v>
      </c>
      <c r="L20" s="21">
        <f t="shared" si="0"/>
        <v>1820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10995</v>
      </c>
      <c r="D21" s="22">
        <f>SUM(D14:D20)</f>
        <v>11172</v>
      </c>
      <c r="E21" s="22">
        <f>SUM(E14:E20)</f>
        <v>11555</v>
      </c>
      <c r="F21" s="23">
        <f t="shared" si="1"/>
        <v>22727</v>
      </c>
      <c r="G21" s="5"/>
      <c r="H21" s="6" t="s">
        <v>4</v>
      </c>
      <c r="I21" s="7">
        <v>2075</v>
      </c>
      <c r="J21" s="7">
        <v>2201</v>
      </c>
      <c r="K21" s="7">
        <v>1897</v>
      </c>
      <c r="L21" s="21">
        <f t="shared" si="0"/>
        <v>4098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2745</v>
      </c>
      <c r="D22" s="7">
        <v>2319</v>
      </c>
      <c r="E22" s="7">
        <v>2513</v>
      </c>
      <c r="F22" s="20">
        <f t="shared" si="1"/>
        <v>4832</v>
      </c>
      <c r="G22" s="5"/>
      <c r="H22" s="6" t="s">
        <v>10</v>
      </c>
      <c r="I22" s="7">
        <v>1137</v>
      </c>
      <c r="J22" s="7">
        <v>1113</v>
      </c>
      <c r="K22" s="7">
        <v>1003</v>
      </c>
      <c r="L22" s="21">
        <f t="shared" si="0"/>
        <v>2116</v>
      </c>
      <c r="M22" s="2"/>
    </row>
    <row r="23" spans="1:13" ht="13.15" customHeight="1" x14ac:dyDescent="0.15">
      <c r="A23" s="13"/>
      <c r="B23" s="6" t="s">
        <v>4</v>
      </c>
      <c r="C23" s="7">
        <v>2050</v>
      </c>
      <c r="D23" s="7">
        <v>1565</v>
      </c>
      <c r="E23" s="7">
        <v>1798</v>
      </c>
      <c r="F23" s="20">
        <f t="shared" si="1"/>
        <v>3363</v>
      </c>
      <c r="G23" s="59" t="s">
        <v>5</v>
      </c>
      <c r="H23" s="54"/>
      <c r="I23" s="22">
        <f>SUM(I20:I22)</f>
        <v>4057</v>
      </c>
      <c r="J23" s="22">
        <f>SUM(J20:J22)</f>
        <v>4214</v>
      </c>
      <c r="K23" s="22">
        <f>SUM(K20:K22)</f>
        <v>3820</v>
      </c>
      <c r="L23" s="24">
        <f t="shared" si="0"/>
        <v>8034</v>
      </c>
      <c r="M23" s="31"/>
    </row>
    <row r="24" spans="1:13" ht="13.15" customHeight="1" x14ac:dyDescent="0.15">
      <c r="A24" s="13"/>
      <c r="B24" s="6" t="s">
        <v>10</v>
      </c>
      <c r="C24" s="7">
        <v>1293</v>
      </c>
      <c r="D24" s="7">
        <v>1096</v>
      </c>
      <c r="E24" s="7">
        <v>1265</v>
      </c>
      <c r="F24" s="20">
        <f t="shared" si="1"/>
        <v>2361</v>
      </c>
      <c r="G24" s="5" t="s">
        <v>22</v>
      </c>
      <c r="H24" s="6" t="s">
        <v>8</v>
      </c>
      <c r="I24" s="7">
        <v>535</v>
      </c>
      <c r="J24" s="7">
        <v>516</v>
      </c>
      <c r="K24" s="7">
        <v>546</v>
      </c>
      <c r="L24" s="21">
        <f t="shared" si="0"/>
        <v>1062</v>
      </c>
      <c r="M24" s="2"/>
    </row>
    <row r="25" spans="1:13" ht="13.15" customHeight="1" x14ac:dyDescent="0.15">
      <c r="A25" s="13"/>
      <c r="B25" s="6" t="s">
        <v>11</v>
      </c>
      <c r="C25" s="7">
        <v>1128</v>
      </c>
      <c r="D25" s="7">
        <v>1057</v>
      </c>
      <c r="E25" s="7">
        <v>1046</v>
      </c>
      <c r="F25" s="20">
        <f t="shared" si="1"/>
        <v>2103</v>
      </c>
      <c r="G25" s="5"/>
      <c r="H25" s="6" t="s">
        <v>4</v>
      </c>
      <c r="I25" s="7">
        <v>1216</v>
      </c>
      <c r="J25" s="7">
        <v>1221</v>
      </c>
      <c r="K25" s="7">
        <v>1229</v>
      </c>
      <c r="L25" s="21">
        <f t="shared" si="0"/>
        <v>2450</v>
      </c>
      <c r="M25" s="2"/>
    </row>
    <row r="26" spans="1:13" ht="13.15" customHeight="1" x14ac:dyDescent="0.15">
      <c r="A26" s="13"/>
      <c r="B26" s="6" t="s">
        <v>12</v>
      </c>
      <c r="C26" s="7">
        <v>1746</v>
      </c>
      <c r="D26" s="7">
        <v>1633</v>
      </c>
      <c r="E26" s="7">
        <v>1694</v>
      </c>
      <c r="F26" s="20">
        <f t="shared" si="1"/>
        <v>3327</v>
      </c>
      <c r="G26" s="5"/>
      <c r="H26" s="6" t="s">
        <v>10</v>
      </c>
      <c r="I26" s="7">
        <v>1036</v>
      </c>
      <c r="J26" s="7">
        <v>1170</v>
      </c>
      <c r="K26" s="7">
        <v>1173</v>
      </c>
      <c r="L26" s="21">
        <f t="shared" si="0"/>
        <v>2343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8962</v>
      </c>
      <c r="D27" s="22">
        <f>SUM(D22:D26)</f>
        <v>7670</v>
      </c>
      <c r="E27" s="22">
        <f>SUM(E22:E26)</f>
        <v>8316</v>
      </c>
      <c r="F27" s="23">
        <f t="shared" si="1"/>
        <v>15986</v>
      </c>
      <c r="G27" s="5"/>
      <c r="H27" s="6" t="s">
        <v>11</v>
      </c>
      <c r="I27" s="7">
        <v>289</v>
      </c>
      <c r="J27" s="7">
        <v>345</v>
      </c>
      <c r="K27" s="7">
        <v>295</v>
      </c>
      <c r="L27" s="21">
        <f t="shared" si="0"/>
        <v>640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2200</v>
      </c>
      <c r="D28" s="7">
        <v>2050</v>
      </c>
      <c r="E28" s="7">
        <v>2230</v>
      </c>
      <c r="F28" s="20">
        <f t="shared" si="1"/>
        <v>4280</v>
      </c>
      <c r="G28" s="59" t="s">
        <v>5</v>
      </c>
      <c r="H28" s="54"/>
      <c r="I28" s="22">
        <f>SUM(I24:I27)</f>
        <v>3076</v>
      </c>
      <c r="J28" s="22">
        <f>SUM(J24:J27)</f>
        <v>3252</v>
      </c>
      <c r="K28" s="22">
        <f>SUM(K24:K27)</f>
        <v>3243</v>
      </c>
      <c r="L28" s="24">
        <f t="shared" si="0"/>
        <v>6495</v>
      </c>
      <c r="M28" s="31"/>
    </row>
    <row r="29" spans="1:13" ht="13.15" customHeight="1" x14ac:dyDescent="0.15">
      <c r="A29" s="13"/>
      <c r="B29" s="6" t="s">
        <v>4</v>
      </c>
      <c r="C29" s="7">
        <v>1487</v>
      </c>
      <c r="D29" s="7">
        <v>1553</v>
      </c>
      <c r="E29" s="7">
        <v>1598</v>
      </c>
      <c r="F29" s="20">
        <f t="shared" si="1"/>
        <v>3151</v>
      </c>
      <c r="G29" s="5" t="s">
        <v>23</v>
      </c>
      <c r="H29" s="6" t="s">
        <v>8</v>
      </c>
      <c r="I29" s="7">
        <v>1337</v>
      </c>
      <c r="J29" s="7">
        <v>1477</v>
      </c>
      <c r="K29" s="7">
        <v>1410</v>
      </c>
      <c r="L29" s="21">
        <f t="shared" si="0"/>
        <v>2887</v>
      </c>
      <c r="M29" s="2"/>
    </row>
    <row r="30" spans="1:13" ht="13.15" customHeight="1" x14ac:dyDescent="0.15">
      <c r="A30" s="13"/>
      <c r="B30" s="6" t="s">
        <v>10</v>
      </c>
      <c r="C30" s="7">
        <v>1503</v>
      </c>
      <c r="D30" s="7">
        <v>1497</v>
      </c>
      <c r="E30" s="7">
        <v>1592</v>
      </c>
      <c r="F30" s="20">
        <f t="shared" si="1"/>
        <v>3089</v>
      </c>
      <c r="G30" s="5"/>
      <c r="H30" s="6" t="s">
        <v>4</v>
      </c>
      <c r="I30" s="7">
        <v>942</v>
      </c>
      <c r="J30" s="7">
        <v>994</v>
      </c>
      <c r="K30" s="7">
        <v>965</v>
      </c>
      <c r="L30" s="21">
        <f t="shared" si="0"/>
        <v>1959</v>
      </c>
      <c r="M30" s="2"/>
    </row>
    <row r="31" spans="1:13" ht="13.15" customHeight="1" x14ac:dyDescent="0.15">
      <c r="A31" s="13"/>
      <c r="B31" s="6" t="s">
        <v>11</v>
      </c>
      <c r="C31" s="7">
        <v>1921</v>
      </c>
      <c r="D31" s="7">
        <v>2008</v>
      </c>
      <c r="E31" s="7">
        <v>2107</v>
      </c>
      <c r="F31" s="20">
        <f t="shared" si="1"/>
        <v>4115</v>
      </c>
      <c r="G31" s="5"/>
      <c r="H31" s="6" t="s">
        <v>10</v>
      </c>
      <c r="I31" s="7">
        <v>941</v>
      </c>
      <c r="J31" s="7">
        <v>831</v>
      </c>
      <c r="K31" s="7">
        <v>926</v>
      </c>
      <c r="L31" s="21">
        <f t="shared" si="0"/>
        <v>1757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7111</v>
      </c>
      <c r="D32" s="22">
        <f>SUM(D28:D31)</f>
        <v>7108</v>
      </c>
      <c r="E32" s="22">
        <f>SUM(E28:E31)</f>
        <v>7527</v>
      </c>
      <c r="F32" s="23">
        <f t="shared" si="1"/>
        <v>14635</v>
      </c>
      <c r="G32" s="5"/>
      <c r="H32" s="6" t="s">
        <v>11</v>
      </c>
      <c r="I32" s="7">
        <v>1423</v>
      </c>
      <c r="J32" s="7">
        <v>1496</v>
      </c>
      <c r="K32" s="7">
        <v>1596</v>
      </c>
      <c r="L32" s="21">
        <f t="shared" si="0"/>
        <v>3092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726</v>
      </c>
      <c r="D33" s="7">
        <v>768</v>
      </c>
      <c r="E33" s="7">
        <v>813</v>
      </c>
      <c r="F33" s="20">
        <f t="shared" si="1"/>
        <v>1581</v>
      </c>
      <c r="G33" s="5"/>
      <c r="H33" s="6" t="s">
        <v>12</v>
      </c>
      <c r="I33" s="7">
        <v>878</v>
      </c>
      <c r="J33" s="7">
        <v>1034</v>
      </c>
      <c r="K33" s="7">
        <v>1051</v>
      </c>
      <c r="L33" s="21">
        <f t="shared" si="0"/>
        <v>2085</v>
      </c>
      <c r="M33" s="2"/>
    </row>
    <row r="34" spans="1:13" ht="13.15" customHeight="1" x14ac:dyDescent="0.15">
      <c r="A34" s="13"/>
      <c r="B34" s="6" t="s">
        <v>4</v>
      </c>
      <c r="C34" s="7">
        <v>944</v>
      </c>
      <c r="D34" s="7">
        <v>1026</v>
      </c>
      <c r="E34" s="7">
        <v>1043</v>
      </c>
      <c r="F34" s="20">
        <f t="shared" si="1"/>
        <v>2069</v>
      </c>
      <c r="G34" s="5"/>
      <c r="H34" s="6" t="s">
        <v>13</v>
      </c>
      <c r="I34" s="7">
        <v>785</v>
      </c>
      <c r="J34" s="7">
        <v>785</v>
      </c>
      <c r="K34" s="7">
        <v>765</v>
      </c>
      <c r="L34" s="21">
        <f t="shared" si="0"/>
        <v>1550</v>
      </c>
      <c r="M34" s="2"/>
    </row>
    <row r="35" spans="1:13" ht="13.15" customHeight="1" x14ac:dyDescent="0.15">
      <c r="A35" s="13"/>
      <c r="B35" s="6" t="s">
        <v>10</v>
      </c>
      <c r="C35" s="7">
        <v>928</v>
      </c>
      <c r="D35" s="7">
        <v>1025</v>
      </c>
      <c r="E35" s="7">
        <v>1014</v>
      </c>
      <c r="F35" s="20">
        <f t="shared" si="1"/>
        <v>2039</v>
      </c>
      <c r="G35" s="59" t="s">
        <v>5</v>
      </c>
      <c r="H35" s="54"/>
      <c r="I35" s="22">
        <f>SUM(I29:I34)</f>
        <v>6306</v>
      </c>
      <c r="J35" s="22">
        <f>SUM(J29:J34)</f>
        <v>6617</v>
      </c>
      <c r="K35" s="22">
        <f>SUM(K29:K34)</f>
        <v>6713</v>
      </c>
      <c r="L35" s="24">
        <f t="shared" si="0"/>
        <v>13330</v>
      </c>
      <c r="M35" s="31"/>
    </row>
    <row r="36" spans="1:13" ht="13.15" customHeight="1" x14ac:dyDescent="0.15">
      <c r="A36" s="13"/>
      <c r="B36" s="6" t="s">
        <v>11</v>
      </c>
      <c r="C36" s="7">
        <v>1046</v>
      </c>
      <c r="D36" s="7">
        <v>998</v>
      </c>
      <c r="E36" s="7">
        <v>992</v>
      </c>
      <c r="F36" s="20">
        <f t="shared" si="1"/>
        <v>1990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3644</v>
      </c>
      <c r="D37" s="22">
        <f>SUM(D33:D36)</f>
        <v>3817</v>
      </c>
      <c r="E37" s="22">
        <f>SUM(E33:E36)</f>
        <v>3862</v>
      </c>
      <c r="F37" s="23">
        <f t="shared" si="1"/>
        <v>7679</v>
      </c>
      <c r="G37" s="55" t="s">
        <v>6</v>
      </c>
      <c r="H37" s="56"/>
      <c r="I37" s="37">
        <f>C13+C21+C27+C32+C37+C44+I13+I19+I23+I28+I35</f>
        <v>95814</v>
      </c>
      <c r="J37" s="37">
        <f>D13+D21+D27+D32+D37+D44+J13+J19+J23+J28+J35</f>
        <v>92946</v>
      </c>
      <c r="K37" s="37">
        <f>E13+E21+E27+E32+E37+E44+K13+K19+K23+K28+K35</f>
        <v>97180</v>
      </c>
      <c r="L37" s="38">
        <f>SUM(J37:K37)</f>
        <v>190126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1030</v>
      </c>
      <c r="D38" s="7">
        <v>1072</v>
      </c>
      <c r="E38" s="7">
        <v>1073</v>
      </c>
      <c r="F38" s="20">
        <f t="shared" si="1"/>
        <v>2145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753</v>
      </c>
      <c r="D39" s="7">
        <v>760</v>
      </c>
      <c r="E39" s="7">
        <v>823</v>
      </c>
      <c r="F39" s="20">
        <f t="shared" si="1"/>
        <v>1583</v>
      </c>
      <c r="G39" s="45" t="s">
        <v>29</v>
      </c>
      <c r="H39" s="48"/>
      <c r="I39" s="7">
        <f>I37-95812</f>
        <v>2</v>
      </c>
      <c r="J39" s="7">
        <f>J37-92957</f>
        <v>-11</v>
      </c>
      <c r="K39" s="7">
        <f>K37-97149</f>
        <v>31</v>
      </c>
      <c r="L39" s="39">
        <f>SUM(J39:K39)</f>
        <v>20</v>
      </c>
      <c r="M39" s="32"/>
    </row>
    <row r="40" spans="1:13" ht="13.15" customHeight="1" x14ac:dyDescent="0.15">
      <c r="A40" s="13"/>
      <c r="B40" s="6" t="s">
        <v>10</v>
      </c>
      <c r="C40" s="7">
        <v>1032</v>
      </c>
      <c r="D40" s="7">
        <v>1021</v>
      </c>
      <c r="E40" s="7">
        <v>1027</v>
      </c>
      <c r="F40" s="20">
        <f t="shared" si="1"/>
        <v>2048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1662</v>
      </c>
      <c r="D41" s="7">
        <v>1605</v>
      </c>
      <c r="E41" s="7">
        <v>1728</v>
      </c>
      <c r="F41" s="20">
        <f t="shared" si="1"/>
        <v>3333</v>
      </c>
      <c r="G41" s="45" t="s">
        <v>28</v>
      </c>
      <c r="H41" s="46"/>
      <c r="I41" s="7">
        <f>I37-94834</f>
        <v>980</v>
      </c>
      <c r="J41" s="7">
        <f>J37-92234</f>
        <v>712</v>
      </c>
      <c r="K41" s="7">
        <f>K37-96227</f>
        <v>953</v>
      </c>
      <c r="L41" s="39">
        <f>SUM(J41:K41)</f>
        <v>1665</v>
      </c>
      <c r="M41" s="31"/>
    </row>
    <row r="42" spans="1:13" ht="13.15" customHeight="1" x14ac:dyDescent="0.15">
      <c r="A42" s="13"/>
      <c r="B42" s="6" t="s">
        <v>12</v>
      </c>
      <c r="C42" s="7">
        <v>1387</v>
      </c>
      <c r="D42" s="7">
        <v>1266</v>
      </c>
      <c r="E42" s="7">
        <v>1346</v>
      </c>
      <c r="F42" s="20">
        <f t="shared" si="1"/>
        <v>2612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2500</v>
      </c>
      <c r="D43" s="7">
        <v>2210</v>
      </c>
      <c r="E43" s="7">
        <v>2107</v>
      </c>
      <c r="F43" s="20">
        <f t="shared" si="1"/>
        <v>4317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8364</v>
      </c>
      <c r="D44" s="25">
        <f>SUM(D38:D43)</f>
        <v>7934</v>
      </c>
      <c r="E44" s="25">
        <f>SUM(E38:E43)</f>
        <v>8104</v>
      </c>
      <c r="F44" s="26">
        <f t="shared" si="1"/>
        <v>16038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5"/>
  <sheetViews>
    <sheetView view="pageBreakPreview" zoomScaleNormal="100" zoomScaleSheetLayoutView="100" workbookViewId="0">
      <selection activeCell="Q33" sqref="Q33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40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1634</v>
      </c>
      <c r="D4" s="35">
        <v>1470</v>
      </c>
      <c r="E4" s="35">
        <v>1566</v>
      </c>
      <c r="F4" s="17">
        <f>SUM(D4:E4)</f>
        <v>3036</v>
      </c>
      <c r="G4" s="40" t="s">
        <v>18</v>
      </c>
      <c r="H4" s="27" t="s">
        <v>8</v>
      </c>
      <c r="I4" s="35">
        <v>1876</v>
      </c>
      <c r="J4" s="35">
        <v>1609</v>
      </c>
      <c r="K4" s="35">
        <v>1595</v>
      </c>
      <c r="L4" s="18">
        <f t="shared" ref="L4:L35" si="0">SUM(J4:K4)</f>
        <v>3204</v>
      </c>
      <c r="M4" s="2"/>
    </row>
    <row r="5" spans="1:15" ht="13.15" customHeight="1" x14ac:dyDescent="0.15">
      <c r="A5" s="13"/>
      <c r="B5" s="4" t="s">
        <v>4</v>
      </c>
      <c r="C5" s="7">
        <v>1845</v>
      </c>
      <c r="D5" s="7">
        <v>1662</v>
      </c>
      <c r="E5" s="7">
        <v>1742</v>
      </c>
      <c r="F5" s="20">
        <f t="shared" ref="F5:F44" si="1">SUM(D5:E5)</f>
        <v>3404</v>
      </c>
      <c r="G5" s="5"/>
      <c r="H5" s="4" t="s">
        <v>4</v>
      </c>
      <c r="I5" s="7">
        <v>1396</v>
      </c>
      <c r="J5" s="7">
        <v>1180</v>
      </c>
      <c r="K5" s="7">
        <v>1200</v>
      </c>
      <c r="L5" s="21">
        <f t="shared" si="0"/>
        <v>2380</v>
      </c>
      <c r="M5" s="2"/>
    </row>
    <row r="6" spans="1:15" ht="13.15" customHeight="1" x14ac:dyDescent="0.15">
      <c r="A6" s="13"/>
      <c r="B6" s="4" t="s">
        <v>10</v>
      </c>
      <c r="C6" s="7">
        <v>6358</v>
      </c>
      <c r="D6" s="7">
        <v>4897</v>
      </c>
      <c r="E6" s="7">
        <v>5497</v>
      </c>
      <c r="F6" s="20">
        <f t="shared" si="1"/>
        <v>10394</v>
      </c>
      <c r="G6" s="5"/>
      <c r="H6" s="4" t="s">
        <v>10</v>
      </c>
      <c r="I6" s="7">
        <v>1049</v>
      </c>
      <c r="J6" s="7">
        <v>936</v>
      </c>
      <c r="K6" s="7">
        <v>884</v>
      </c>
      <c r="L6" s="21">
        <f t="shared" si="0"/>
        <v>1820</v>
      </c>
      <c r="M6" s="2"/>
    </row>
    <row r="7" spans="1:15" ht="13.15" customHeight="1" x14ac:dyDescent="0.15">
      <c r="A7" s="13"/>
      <c r="B7" s="4" t="s">
        <v>11</v>
      </c>
      <c r="C7" s="7">
        <v>3459</v>
      </c>
      <c r="D7" s="7">
        <v>3022</v>
      </c>
      <c r="E7" s="7">
        <v>3293</v>
      </c>
      <c r="F7" s="20">
        <f t="shared" si="1"/>
        <v>6315</v>
      </c>
      <c r="G7" s="5"/>
      <c r="H7" s="4" t="s">
        <v>11</v>
      </c>
      <c r="I7" s="7">
        <v>1716</v>
      </c>
      <c r="J7" s="7">
        <v>1630</v>
      </c>
      <c r="K7" s="7">
        <v>1611</v>
      </c>
      <c r="L7" s="21">
        <f t="shared" si="0"/>
        <v>3241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2556</v>
      </c>
      <c r="D8" s="7">
        <v>2688</v>
      </c>
      <c r="E8" s="7">
        <v>3181</v>
      </c>
      <c r="F8" s="20">
        <f t="shared" si="1"/>
        <v>5869</v>
      </c>
      <c r="G8" s="5"/>
      <c r="H8" s="4" t="s">
        <v>12</v>
      </c>
      <c r="I8" s="7">
        <v>1458</v>
      </c>
      <c r="J8" s="7">
        <v>1365</v>
      </c>
      <c r="K8" s="7">
        <v>1370</v>
      </c>
      <c r="L8" s="21">
        <f t="shared" si="0"/>
        <v>2735</v>
      </c>
      <c r="M8" s="2"/>
    </row>
    <row r="9" spans="1:15" ht="13.15" customHeight="1" x14ac:dyDescent="0.15">
      <c r="A9" s="13"/>
      <c r="B9" s="4" t="s">
        <v>13</v>
      </c>
      <c r="C9" s="7">
        <v>2218</v>
      </c>
      <c r="D9" s="7">
        <v>2178</v>
      </c>
      <c r="E9" s="7">
        <v>2300</v>
      </c>
      <c r="F9" s="20">
        <f t="shared" si="1"/>
        <v>4478</v>
      </c>
      <c r="G9" s="5"/>
      <c r="H9" s="4" t="s">
        <v>13</v>
      </c>
      <c r="I9" s="7">
        <v>1569</v>
      </c>
      <c r="J9" s="7">
        <v>1431</v>
      </c>
      <c r="K9" s="7">
        <v>1603</v>
      </c>
      <c r="L9" s="21">
        <f t="shared" si="0"/>
        <v>3034</v>
      </c>
      <c r="M9" s="2"/>
    </row>
    <row r="10" spans="1:15" ht="13.15" customHeight="1" x14ac:dyDescent="0.15">
      <c r="A10" s="13"/>
      <c r="B10" s="4" t="s">
        <v>14</v>
      </c>
      <c r="C10" s="7">
        <v>2426</v>
      </c>
      <c r="D10" s="7">
        <v>2438</v>
      </c>
      <c r="E10" s="7">
        <v>2748</v>
      </c>
      <c r="F10" s="20">
        <f t="shared" si="1"/>
        <v>5186</v>
      </c>
      <c r="G10" s="5"/>
      <c r="H10" s="4" t="s">
        <v>14</v>
      </c>
      <c r="I10" s="7">
        <v>1434</v>
      </c>
      <c r="J10" s="7">
        <v>1411</v>
      </c>
      <c r="K10" s="7">
        <v>1490</v>
      </c>
      <c r="L10" s="21">
        <f t="shared" si="0"/>
        <v>2901</v>
      </c>
      <c r="M10" s="2"/>
    </row>
    <row r="11" spans="1:15" ht="13.15" customHeight="1" x14ac:dyDescent="0.15">
      <c r="A11" s="13"/>
      <c r="B11" s="4" t="s">
        <v>15</v>
      </c>
      <c r="C11" s="7">
        <v>1596</v>
      </c>
      <c r="D11" s="7">
        <v>1756</v>
      </c>
      <c r="E11" s="7">
        <v>1901</v>
      </c>
      <c r="F11" s="20">
        <f t="shared" si="1"/>
        <v>3657</v>
      </c>
      <c r="G11" s="5"/>
      <c r="H11" s="4" t="s">
        <v>15</v>
      </c>
      <c r="I11" s="7">
        <v>1603</v>
      </c>
      <c r="J11" s="7">
        <v>1668</v>
      </c>
      <c r="K11" s="7">
        <v>1785</v>
      </c>
      <c r="L11" s="21">
        <f t="shared" si="0"/>
        <v>3453</v>
      </c>
      <c r="M11" s="2"/>
    </row>
    <row r="12" spans="1:15" ht="13.15" customHeight="1" x14ac:dyDescent="0.15">
      <c r="A12" s="13"/>
      <c r="B12" s="4" t="s">
        <v>16</v>
      </c>
      <c r="C12" s="7">
        <v>1990</v>
      </c>
      <c r="D12" s="7">
        <v>2327</v>
      </c>
      <c r="E12" s="7">
        <v>2456</v>
      </c>
      <c r="F12" s="20">
        <f t="shared" si="1"/>
        <v>4783</v>
      </c>
      <c r="G12" s="5"/>
      <c r="H12" s="4" t="s">
        <v>16</v>
      </c>
      <c r="I12" s="7">
        <v>1487</v>
      </c>
      <c r="J12" s="7">
        <v>1513</v>
      </c>
      <c r="K12" s="7">
        <v>1618</v>
      </c>
      <c r="L12" s="21">
        <f t="shared" si="0"/>
        <v>3131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24082</v>
      </c>
      <c r="D13" s="22">
        <f>SUM(D4:D12)</f>
        <v>22438</v>
      </c>
      <c r="E13" s="22">
        <f>SUM(E4:E12)</f>
        <v>24684</v>
      </c>
      <c r="F13" s="23">
        <f t="shared" si="1"/>
        <v>47122</v>
      </c>
      <c r="G13" s="59" t="s">
        <v>5</v>
      </c>
      <c r="H13" s="54"/>
      <c r="I13" s="22">
        <f>SUM(I4:I12)</f>
        <v>13588</v>
      </c>
      <c r="J13" s="22">
        <f>SUM(J4:J12)</f>
        <v>12743</v>
      </c>
      <c r="K13" s="22">
        <f>SUM(K4:K12)</f>
        <v>13156</v>
      </c>
      <c r="L13" s="24">
        <f t="shared" si="0"/>
        <v>25899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1155</v>
      </c>
      <c r="D14" s="7">
        <v>1040</v>
      </c>
      <c r="E14" s="7">
        <v>1115</v>
      </c>
      <c r="F14" s="20">
        <f t="shared" si="1"/>
        <v>2155</v>
      </c>
      <c r="G14" s="3" t="s">
        <v>21</v>
      </c>
      <c r="H14" s="4" t="s">
        <v>8</v>
      </c>
      <c r="I14" s="7">
        <v>1813</v>
      </c>
      <c r="J14" s="7">
        <v>1930</v>
      </c>
      <c r="K14" s="7">
        <v>1873</v>
      </c>
      <c r="L14" s="21">
        <f t="shared" si="0"/>
        <v>3803</v>
      </c>
      <c r="M14" s="2"/>
    </row>
    <row r="15" spans="1:15" ht="13.15" customHeight="1" x14ac:dyDescent="0.15">
      <c r="A15" s="13"/>
      <c r="B15" s="6" t="s">
        <v>4</v>
      </c>
      <c r="C15" s="7">
        <v>2014</v>
      </c>
      <c r="D15" s="7">
        <v>1805</v>
      </c>
      <c r="E15" s="7">
        <v>1985</v>
      </c>
      <c r="F15" s="20">
        <f t="shared" si="1"/>
        <v>3790</v>
      </c>
      <c r="G15" s="5"/>
      <c r="H15" s="4" t="s">
        <v>4</v>
      </c>
      <c r="I15" s="7">
        <v>1133</v>
      </c>
      <c r="J15" s="7">
        <v>1215</v>
      </c>
      <c r="K15" s="7">
        <v>1320</v>
      </c>
      <c r="L15" s="21">
        <f t="shared" si="0"/>
        <v>2535</v>
      </c>
      <c r="M15" s="2"/>
    </row>
    <row r="16" spans="1:15" ht="13.15" customHeight="1" x14ac:dyDescent="0.15">
      <c r="A16" s="13"/>
      <c r="B16" s="6" t="s">
        <v>10</v>
      </c>
      <c r="C16" s="7">
        <v>1093</v>
      </c>
      <c r="D16" s="7">
        <v>1202</v>
      </c>
      <c r="E16" s="7">
        <v>1116</v>
      </c>
      <c r="F16" s="20">
        <f t="shared" si="1"/>
        <v>2318</v>
      </c>
      <c r="G16" s="5"/>
      <c r="H16" s="4" t="s">
        <v>10</v>
      </c>
      <c r="I16" s="7">
        <v>1085</v>
      </c>
      <c r="J16" s="7">
        <v>1059</v>
      </c>
      <c r="K16" s="7">
        <v>1182</v>
      </c>
      <c r="L16" s="21">
        <f t="shared" si="0"/>
        <v>2241</v>
      </c>
      <c r="M16" s="2"/>
    </row>
    <row r="17" spans="1:13" ht="13.15" customHeight="1" x14ac:dyDescent="0.15">
      <c r="A17" s="13"/>
      <c r="B17" s="6" t="s">
        <v>11</v>
      </c>
      <c r="C17" s="7">
        <v>1531</v>
      </c>
      <c r="D17" s="7">
        <v>1611</v>
      </c>
      <c r="E17" s="7">
        <v>1682</v>
      </c>
      <c r="F17" s="20">
        <f t="shared" si="1"/>
        <v>3293</v>
      </c>
      <c r="G17" s="5"/>
      <c r="H17" s="4" t="s">
        <v>11</v>
      </c>
      <c r="I17" s="7">
        <v>1508</v>
      </c>
      <c r="J17" s="7">
        <v>1569</v>
      </c>
      <c r="K17" s="7">
        <v>1570</v>
      </c>
      <c r="L17" s="21">
        <f t="shared" si="0"/>
        <v>3139</v>
      </c>
      <c r="M17" s="2"/>
    </row>
    <row r="18" spans="1:13" ht="13.15" customHeight="1" x14ac:dyDescent="0.15">
      <c r="A18" s="13"/>
      <c r="B18" s="6" t="s">
        <v>12</v>
      </c>
      <c r="C18" s="7">
        <v>1363</v>
      </c>
      <c r="D18" s="7">
        <v>1382</v>
      </c>
      <c r="E18" s="7">
        <v>1361</v>
      </c>
      <c r="F18" s="20">
        <f t="shared" si="1"/>
        <v>2743</v>
      </c>
      <c r="G18" s="5"/>
      <c r="H18" s="4" t="s">
        <v>12</v>
      </c>
      <c r="I18" s="7">
        <v>497</v>
      </c>
      <c r="J18" s="7">
        <v>452</v>
      </c>
      <c r="K18" s="7">
        <v>493</v>
      </c>
      <c r="L18" s="21">
        <f t="shared" si="0"/>
        <v>945</v>
      </c>
      <c r="M18" s="2"/>
    </row>
    <row r="19" spans="1:13" ht="13.15" customHeight="1" x14ac:dyDescent="0.15">
      <c r="A19" s="13"/>
      <c r="B19" s="6" t="s">
        <v>13</v>
      </c>
      <c r="C19" s="7">
        <v>2887</v>
      </c>
      <c r="D19" s="7">
        <v>3146</v>
      </c>
      <c r="E19" s="7">
        <v>3338</v>
      </c>
      <c r="F19" s="20">
        <f t="shared" si="1"/>
        <v>6484</v>
      </c>
      <c r="G19" s="59" t="s">
        <v>5</v>
      </c>
      <c r="H19" s="54"/>
      <c r="I19" s="22">
        <f>SUM(I14:I18)</f>
        <v>6036</v>
      </c>
      <c r="J19" s="22">
        <f>SUM(J14:J18)</f>
        <v>6225</v>
      </c>
      <c r="K19" s="22">
        <f>SUM(K14:K18)</f>
        <v>6438</v>
      </c>
      <c r="L19" s="24">
        <f t="shared" si="0"/>
        <v>12663</v>
      </c>
      <c r="M19" s="31"/>
    </row>
    <row r="20" spans="1:13" ht="13.15" customHeight="1" x14ac:dyDescent="0.15">
      <c r="A20" s="13"/>
      <c r="B20" s="6" t="s">
        <v>14</v>
      </c>
      <c r="C20" s="7">
        <v>887</v>
      </c>
      <c r="D20" s="7">
        <v>936</v>
      </c>
      <c r="E20" s="7">
        <v>912</v>
      </c>
      <c r="F20" s="20">
        <f t="shared" si="1"/>
        <v>1848</v>
      </c>
      <c r="G20" s="5" t="s">
        <v>19</v>
      </c>
      <c r="H20" s="6" t="s">
        <v>8</v>
      </c>
      <c r="I20" s="7">
        <v>865</v>
      </c>
      <c r="J20" s="7">
        <v>927</v>
      </c>
      <c r="K20" s="7">
        <v>953</v>
      </c>
      <c r="L20" s="21">
        <f t="shared" si="0"/>
        <v>1880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10930</v>
      </c>
      <c r="D21" s="22">
        <f>SUM(D14:D20)</f>
        <v>11122</v>
      </c>
      <c r="E21" s="22">
        <f>SUM(E14:E20)</f>
        <v>11509</v>
      </c>
      <c r="F21" s="23">
        <f t="shared" si="1"/>
        <v>22631</v>
      </c>
      <c r="G21" s="5"/>
      <c r="H21" s="6" t="s">
        <v>4</v>
      </c>
      <c r="I21" s="7">
        <v>2103</v>
      </c>
      <c r="J21" s="7">
        <v>2213</v>
      </c>
      <c r="K21" s="7">
        <v>1909</v>
      </c>
      <c r="L21" s="21">
        <f t="shared" si="0"/>
        <v>4122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2765</v>
      </c>
      <c r="D22" s="7">
        <v>2338</v>
      </c>
      <c r="E22" s="7">
        <v>2527</v>
      </c>
      <c r="F22" s="20">
        <f t="shared" si="1"/>
        <v>4865</v>
      </c>
      <c r="G22" s="5"/>
      <c r="H22" s="6" t="s">
        <v>10</v>
      </c>
      <c r="I22" s="7">
        <v>1135</v>
      </c>
      <c r="J22" s="7">
        <v>1122</v>
      </c>
      <c r="K22" s="7">
        <v>1019</v>
      </c>
      <c r="L22" s="21">
        <f t="shared" si="0"/>
        <v>2141</v>
      </c>
      <c r="M22" s="2"/>
    </row>
    <row r="23" spans="1:13" ht="13.15" customHeight="1" x14ac:dyDescent="0.15">
      <c r="A23" s="13"/>
      <c r="B23" s="6" t="s">
        <v>4</v>
      </c>
      <c r="C23" s="7">
        <v>2022</v>
      </c>
      <c r="D23" s="7">
        <v>1578</v>
      </c>
      <c r="E23" s="7">
        <v>1737</v>
      </c>
      <c r="F23" s="20">
        <f t="shared" si="1"/>
        <v>3315</v>
      </c>
      <c r="G23" s="59" t="s">
        <v>5</v>
      </c>
      <c r="H23" s="54"/>
      <c r="I23" s="22">
        <f>SUM(I20:I22)</f>
        <v>4103</v>
      </c>
      <c r="J23" s="22">
        <f>SUM(J20:J22)</f>
        <v>4262</v>
      </c>
      <c r="K23" s="22">
        <f>SUM(K20:K22)</f>
        <v>3881</v>
      </c>
      <c r="L23" s="24">
        <f t="shared" si="0"/>
        <v>8143</v>
      </c>
      <c r="M23" s="31"/>
    </row>
    <row r="24" spans="1:13" ht="13.15" customHeight="1" x14ac:dyDescent="0.15">
      <c r="A24" s="13"/>
      <c r="B24" s="6" t="s">
        <v>10</v>
      </c>
      <c r="C24" s="7">
        <v>1284</v>
      </c>
      <c r="D24" s="7">
        <v>1094</v>
      </c>
      <c r="E24" s="7">
        <v>1251</v>
      </c>
      <c r="F24" s="20">
        <f t="shared" si="1"/>
        <v>2345</v>
      </c>
      <c r="G24" s="5" t="s">
        <v>22</v>
      </c>
      <c r="H24" s="6" t="s">
        <v>8</v>
      </c>
      <c r="I24" s="7">
        <v>538</v>
      </c>
      <c r="J24" s="7">
        <v>507</v>
      </c>
      <c r="K24" s="7">
        <v>540</v>
      </c>
      <c r="L24" s="21">
        <f t="shared" si="0"/>
        <v>1047</v>
      </c>
      <c r="M24" s="2"/>
    </row>
    <row r="25" spans="1:13" ht="13.15" customHeight="1" x14ac:dyDescent="0.15">
      <c r="A25" s="13"/>
      <c r="B25" s="6" t="s">
        <v>11</v>
      </c>
      <c r="C25" s="7">
        <v>1132</v>
      </c>
      <c r="D25" s="7">
        <v>1052</v>
      </c>
      <c r="E25" s="7">
        <v>1045</v>
      </c>
      <c r="F25" s="20">
        <f t="shared" si="1"/>
        <v>2097</v>
      </c>
      <c r="G25" s="5"/>
      <c r="H25" s="6" t="s">
        <v>4</v>
      </c>
      <c r="I25" s="7">
        <v>1215</v>
      </c>
      <c r="J25" s="7">
        <v>1232</v>
      </c>
      <c r="K25" s="7">
        <v>1232</v>
      </c>
      <c r="L25" s="21">
        <f t="shared" si="0"/>
        <v>2464</v>
      </c>
      <c r="M25" s="2"/>
    </row>
    <row r="26" spans="1:13" ht="13.15" customHeight="1" x14ac:dyDescent="0.15">
      <c r="A26" s="13"/>
      <c r="B26" s="6" t="s">
        <v>12</v>
      </c>
      <c r="C26" s="7">
        <v>1738</v>
      </c>
      <c r="D26" s="7">
        <v>1648</v>
      </c>
      <c r="E26" s="7">
        <v>1696</v>
      </c>
      <c r="F26" s="20">
        <f t="shared" si="1"/>
        <v>3344</v>
      </c>
      <c r="G26" s="5"/>
      <c r="H26" s="6" t="s">
        <v>10</v>
      </c>
      <c r="I26" s="7">
        <v>1027</v>
      </c>
      <c r="J26" s="7">
        <v>1166</v>
      </c>
      <c r="K26" s="7">
        <v>1176</v>
      </c>
      <c r="L26" s="21">
        <f t="shared" si="0"/>
        <v>2342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8941</v>
      </c>
      <c r="D27" s="22">
        <f>SUM(D22:D26)</f>
        <v>7710</v>
      </c>
      <c r="E27" s="22">
        <f>SUM(E22:E26)</f>
        <v>8256</v>
      </c>
      <c r="F27" s="23">
        <f t="shared" si="1"/>
        <v>15966</v>
      </c>
      <c r="G27" s="5"/>
      <c r="H27" s="6" t="s">
        <v>11</v>
      </c>
      <c r="I27" s="7">
        <v>281</v>
      </c>
      <c r="J27" s="7">
        <v>322</v>
      </c>
      <c r="K27" s="7">
        <v>295</v>
      </c>
      <c r="L27" s="21">
        <f t="shared" si="0"/>
        <v>617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2223</v>
      </c>
      <c r="D28" s="7">
        <v>2059</v>
      </c>
      <c r="E28" s="7">
        <v>2255</v>
      </c>
      <c r="F28" s="20">
        <f t="shared" si="1"/>
        <v>4314</v>
      </c>
      <c r="G28" s="59" t="s">
        <v>5</v>
      </c>
      <c r="H28" s="54"/>
      <c r="I28" s="22">
        <f>SUM(I24:I27)</f>
        <v>3061</v>
      </c>
      <c r="J28" s="22">
        <f>SUM(J24:J27)</f>
        <v>3227</v>
      </c>
      <c r="K28" s="22">
        <f>SUM(K24:K27)</f>
        <v>3243</v>
      </c>
      <c r="L28" s="24">
        <f t="shared" si="0"/>
        <v>6470</v>
      </c>
      <c r="M28" s="31"/>
    </row>
    <row r="29" spans="1:13" ht="13.15" customHeight="1" x14ac:dyDescent="0.15">
      <c r="A29" s="13"/>
      <c r="B29" s="6" t="s">
        <v>4</v>
      </c>
      <c r="C29" s="7">
        <v>1504</v>
      </c>
      <c r="D29" s="7">
        <v>1578</v>
      </c>
      <c r="E29" s="7">
        <v>1614</v>
      </c>
      <c r="F29" s="20">
        <f t="shared" si="1"/>
        <v>3192</v>
      </c>
      <c r="G29" s="5" t="s">
        <v>23</v>
      </c>
      <c r="H29" s="6" t="s">
        <v>8</v>
      </c>
      <c r="I29" s="7">
        <v>1294</v>
      </c>
      <c r="J29" s="7">
        <v>1442</v>
      </c>
      <c r="K29" s="7">
        <v>1420</v>
      </c>
      <c r="L29" s="21">
        <f t="shared" si="0"/>
        <v>2862</v>
      </c>
      <c r="M29" s="2"/>
    </row>
    <row r="30" spans="1:13" ht="13.15" customHeight="1" x14ac:dyDescent="0.15">
      <c r="A30" s="13"/>
      <c r="B30" s="6" t="s">
        <v>10</v>
      </c>
      <c r="C30" s="7">
        <v>1520</v>
      </c>
      <c r="D30" s="7">
        <v>1503</v>
      </c>
      <c r="E30" s="7">
        <v>1616</v>
      </c>
      <c r="F30" s="20">
        <f t="shared" si="1"/>
        <v>3119</v>
      </c>
      <c r="G30" s="5"/>
      <c r="H30" s="6" t="s">
        <v>4</v>
      </c>
      <c r="I30" s="7">
        <v>951</v>
      </c>
      <c r="J30" s="7">
        <v>997</v>
      </c>
      <c r="K30" s="7">
        <v>964</v>
      </c>
      <c r="L30" s="21">
        <f t="shared" si="0"/>
        <v>1961</v>
      </c>
      <c r="M30" s="2"/>
    </row>
    <row r="31" spans="1:13" ht="13.15" customHeight="1" x14ac:dyDescent="0.15">
      <c r="A31" s="13"/>
      <c r="B31" s="6" t="s">
        <v>11</v>
      </c>
      <c r="C31" s="7">
        <v>1964</v>
      </c>
      <c r="D31" s="7">
        <v>2030</v>
      </c>
      <c r="E31" s="7">
        <v>2155</v>
      </c>
      <c r="F31" s="20">
        <f t="shared" si="1"/>
        <v>4185</v>
      </c>
      <c r="G31" s="5"/>
      <c r="H31" s="6" t="s">
        <v>10</v>
      </c>
      <c r="I31" s="7">
        <v>915</v>
      </c>
      <c r="J31" s="7">
        <v>811</v>
      </c>
      <c r="K31" s="7">
        <v>904</v>
      </c>
      <c r="L31" s="21">
        <f t="shared" si="0"/>
        <v>1715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7211</v>
      </c>
      <c r="D32" s="22">
        <f>SUM(D28:D31)</f>
        <v>7170</v>
      </c>
      <c r="E32" s="22">
        <f>SUM(E28:E31)</f>
        <v>7640</v>
      </c>
      <c r="F32" s="23">
        <f t="shared" si="1"/>
        <v>14810</v>
      </c>
      <c r="G32" s="5"/>
      <c r="H32" s="6" t="s">
        <v>11</v>
      </c>
      <c r="I32" s="7">
        <v>1441</v>
      </c>
      <c r="J32" s="7">
        <v>1472</v>
      </c>
      <c r="K32" s="7">
        <v>1580</v>
      </c>
      <c r="L32" s="21">
        <f t="shared" si="0"/>
        <v>3052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731</v>
      </c>
      <c r="D33" s="7">
        <v>769</v>
      </c>
      <c r="E33" s="7">
        <v>812</v>
      </c>
      <c r="F33" s="20">
        <f t="shared" si="1"/>
        <v>1581</v>
      </c>
      <c r="G33" s="5"/>
      <c r="H33" s="6" t="s">
        <v>12</v>
      </c>
      <c r="I33" s="7">
        <v>896</v>
      </c>
      <c r="J33" s="7">
        <v>1048</v>
      </c>
      <c r="K33" s="7">
        <v>1071</v>
      </c>
      <c r="L33" s="21">
        <f t="shared" si="0"/>
        <v>2119</v>
      </c>
      <c r="M33" s="2"/>
    </row>
    <row r="34" spans="1:13" ht="13.15" customHeight="1" x14ac:dyDescent="0.15">
      <c r="A34" s="13"/>
      <c r="B34" s="6" t="s">
        <v>4</v>
      </c>
      <c r="C34" s="7">
        <v>940</v>
      </c>
      <c r="D34" s="7">
        <v>1029</v>
      </c>
      <c r="E34" s="7">
        <v>1046</v>
      </c>
      <c r="F34" s="20">
        <f t="shared" si="1"/>
        <v>2075</v>
      </c>
      <c r="G34" s="5"/>
      <c r="H34" s="6" t="s">
        <v>13</v>
      </c>
      <c r="I34" s="7">
        <v>800</v>
      </c>
      <c r="J34" s="7">
        <v>786</v>
      </c>
      <c r="K34" s="7">
        <v>775</v>
      </c>
      <c r="L34" s="21">
        <f t="shared" si="0"/>
        <v>1561</v>
      </c>
      <c r="M34" s="2"/>
    </row>
    <row r="35" spans="1:13" ht="13.15" customHeight="1" x14ac:dyDescent="0.15">
      <c r="A35" s="13"/>
      <c r="B35" s="6" t="s">
        <v>10</v>
      </c>
      <c r="C35" s="7">
        <v>948</v>
      </c>
      <c r="D35" s="7">
        <v>1040</v>
      </c>
      <c r="E35" s="7">
        <v>1039</v>
      </c>
      <c r="F35" s="20">
        <f t="shared" si="1"/>
        <v>2079</v>
      </c>
      <c r="G35" s="59" t="s">
        <v>5</v>
      </c>
      <c r="H35" s="54"/>
      <c r="I35" s="22">
        <f>SUM(I29:I34)</f>
        <v>6297</v>
      </c>
      <c r="J35" s="22">
        <f>SUM(J29:J34)</f>
        <v>6556</v>
      </c>
      <c r="K35" s="22">
        <f>SUM(K29:K34)</f>
        <v>6714</v>
      </c>
      <c r="L35" s="24">
        <f t="shared" si="0"/>
        <v>13270</v>
      </c>
      <c r="M35" s="31"/>
    </row>
    <row r="36" spans="1:13" ht="13.15" customHeight="1" x14ac:dyDescent="0.15">
      <c r="A36" s="13"/>
      <c r="B36" s="6" t="s">
        <v>11</v>
      </c>
      <c r="C36" s="7">
        <v>1056</v>
      </c>
      <c r="D36" s="7">
        <v>983</v>
      </c>
      <c r="E36" s="7">
        <v>1009</v>
      </c>
      <c r="F36" s="20">
        <f t="shared" si="1"/>
        <v>1992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3675</v>
      </c>
      <c r="D37" s="22">
        <f>SUM(D33:D36)</f>
        <v>3821</v>
      </c>
      <c r="E37" s="22">
        <f>SUM(E33:E36)</f>
        <v>3906</v>
      </c>
      <c r="F37" s="23">
        <f t="shared" si="1"/>
        <v>7727</v>
      </c>
      <c r="G37" s="55" t="s">
        <v>6</v>
      </c>
      <c r="H37" s="56"/>
      <c r="I37" s="37">
        <f>C13+C21+C27+C32+C37+C44+I13+I19+I23+I28+I35</f>
        <v>96286</v>
      </c>
      <c r="J37" s="37">
        <f>D13+D21+D27+D32+D37+D44+J13+J19+J23+J28+J35</f>
        <v>93156</v>
      </c>
      <c r="K37" s="37">
        <f>E13+E21+E27+E32+E37+E44+K13+K19+K23+K28+K35</f>
        <v>97512</v>
      </c>
      <c r="L37" s="38">
        <f>SUM(J37:K37)</f>
        <v>190668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1028</v>
      </c>
      <c r="D38" s="7">
        <v>1060</v>
      </c>
      <c r="E38" s="7">
        <v>1080</v>
      </c>
      <c r="F38" s="20">
        <f t="shared" si="1"/>
        <v>2140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763</v>
      </c>
      <c r="D39" s="7">
        <v>758</v>
      </c>
      <c r="E39" s="7">
        <v>823</v>
      </c>
      <c r="F39" s="20">
        <f t="shared" si="1"/>
        <v>1581</v>
      </c>
      <c r="G39" s="45" t="s">
        <v>29</v>
      </c>
      <c r="H39" s="48"/>
      <c r="I39" s="7">
        <v>-101</v>
      </c>
      <c r="J39" s="7">
        <v>-48</v>
      </c>
      <c r="K39" s="7">
        <v>-78</v>
      </c>
      <c r="L39" s="39">
        <f>SUM(J39:K39)</f>
        <v>-126</v>
      </c>
      <c r="M39" s="32"/>
    </row>
    <row r="40" spans="1:13" ht="13.15" customHeight="1" x14ac:dyDescent="0.15">
      <c r="A40" s="13"/>
      <c r="B40" s="6" t="s">
        <v>10</v>
      </c>
      <c r="C40" s="7">
        <v>1031</v>
      </c>
      <c r="D40" s="7">
        <v>1021</v>
      </c>
      <c r="E40" s="7">
        <v>1032</v>
      </c>
      <c r="F40" s="20">
        <f t="shared" si="1"/>
        <v>2053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1678</v>
      </c>
      <c r="D41" s="7">
        <v>1598</v>
      </c>
      <c r="E41" s="7">
        <v>1739</v>
      </c>
      <c r="F41" s="20">
        <f t="shared" si="1"/>
        <v>3337</v>
      </c>
      <c r="G41" s="45" t="s">
        <v>28</v>
      </c>
      <c r="H41" s="46"/>
      <c r="I41" s="7">
        <f>I37-95828</f>
        <v>458</v>
      </c>
      <c r="J41" s="7">
        <f>J37-93021</f>
        <v>135</v>
      </c>
      <c r="K41" s="7">
        <f>K37-97147</f>
        <v>365</v>
      </c>
      <c r="L41" s="39">
        <f>SUM(J41:K41)</f>
        <v>500</v>
      </c>
      <c r="M41" s="31"/>
    </row>
    <row r="42" spans="1:13" ht="13.15" customHeight="1" x14ac:dyDescent="0.15">
      <c r="A42" s="13"/>
      <c r="B42" s="6" t="s">
        <v>12</v>
      </c>
      <c r="C42" s="7">
        <v>1374</v>
      </c>
      <c r="D42" s="7">
        <v>1243</v>
      </c>
      <c r="E42" s="7">
        <v>1323</v>
      </c>
      <c r="F42" s="20">
        <f t="shared" si="1"/>
        <v>2566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2488</v>
      </c>
      <c r="D43" s="7">
        <v>2202</v>
      </c>
      <c r="E43" s="7">
        <v>2088</v>
      </c>
      <c r="F43" s="20">
        <f t="shared" si="1"/>
        <v>4290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8362</v>
      </c>
      <c r="D44" s="25">
        <f>SUM(D38:D43)</f>
        <v>7882</v>
      </c>
      <c r="E44" s="25">
        <f>SUM(E38:E43)</f>
        <v>8085</v>
      </c>
      <c r="F44" s="26">
        <f t="shared" si="1"/>
        <v>15967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5"/>
  <sheetViews>
    <sheetView view="pageBreakPreview" zoomScaleNormal="100" zoomScaleSheetLayoutView="100" workbookViewId="0">
      <selection activeCell="T23" sqref="T23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39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1626</v>
      </c>
      <c r="D4" s="35">
        <v>1462</v>
      </c>
      <c r="E4" s="35">
        <v>1564</v>
      </c>
      <c r="F4" s="17">
        <f>SUM(D4:E4)</f>
        <v>3026</v>
      </c>
      <c r="G4" s="40" t="s">
        <v>18</v>
      </c>
      <c r="H4" s="27" t="s">
        <v>8</v>
      </c>
      <c r="I4" s="35">
        <v>1878</v>
      </c>
      <c r="J4" s="35">
        <v>1602</v>
      </c>
      <c r="K4" s="35">
        <v>1600</v>
      </c>
      <c r="L4" s="18">
        <f t="shared" ref="L4:L35" si="0">SUM(J4:K4)</f>
        <v>3202</v>
      </c>
      <c r="M4" s="2"/>
    </row>
    <row r="5" spans="1:15" ht="13.15" customHeight="1" x14ac:dyDescent="0.15">
      <c r="A5" s="13"/>
      <c r="B5" s="4" t="s">
        <v>4</v>
      </c>
      <c r="C5" s="7">
        <v>1846</v>
      </c>
      <c r="D5" s="7">
        <v>1662</v>
      </c>
      <c r="E5" s="7">
        <v>1743</v>
      </c>
      <c r="F5" s="20">
        <f t="shared" ref="F5:F44" si="1">SUM(D5:E5)</f>
        <v>3405</v>
      </c>
      <c r="G5" s="43"/>
      <c r="H5" s="4" t="s">
        <v>4</v>
      </c>
      <c r="I5" s="7">
        <v>1398</v>
      </c>
      <c r="J5" s="7">
        <v>1177</v>
      </c>
      <c r="K5" s="7">
        <v>1204</v>
      </c>
      <c r="L5" s="21">
        <f t="shared" si="0"/>
        <v>2381</v>
      </c>
      <c r="M5" s="2"/>
    </row>
    <row r="6" spans="1:15" ht="13.15" customHeight="1" x14ac:dyDescent="0.15">
      <c r="A6" s="13"/>
      <c r="B6" s="4" t="s">
        <v>10</v>
      </c>
      <c r="C6" s="7">
        <v>6348</v>
      </c>
      <c r="D6" s="7">
        <v>4888</v>
      </c>
      <c r="E6" s="7">
        <v>5490</v>
      </c>
      <c r="F6" s="20">
        <f t="shared" si="1"/>
        <v>10378</v>
      </c>
      <c r="G6" s="43"/>
      <c r="H6" s="4" t="s">
        <v>10</v>
      </c>
      <c r="I6" s="7">
        <v>1048</v>
      </c>
      <c r="J6" s="7">
        <v>933</v>
      </c>
      <c r="K6" s="7">
        <v>885</v>
      </c>
      <c r="L6" s="21">
        <f t="shared" si="0"/>
        <v>1818</v>
      </c>
      <c r="M6" s="2"/>
    </row>
    <row r="7" spans="1:15" ht="13.15" customHeight="1" x14ac:dyDescent="0.15">
      <c r="A7" s="13"/>
      <c r="B7" s="4" t="s">
        <v>11</v>
      </c>
      <c r="C7" s="7">
        <v>3458</v>
      </c>
      <c r="D7" s="7">
        <v>3027</v>
      </c>
      <c r="E7" s="7">
        <v>3293</v>
      </c>
      <c r="F7" s="20">
        <f t="shared" si="1"/>
        <v>6320</v>
      </c>
      <c r="G7" s="43"/>
      <c r="H7" s="4" t="s">
        <v>11</v>
      </c>
      <c r="I7" s="7">
        <v>1720</v>
      </c>
      <c r="J7" s="7">
        <v>1628</v>
      </c>
      <c r="K7" s="7">
        <v>1616</v>
      </c>
      <c r="L7" s="21">
        <f t="shared" si="0"/>
        <v>3244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2556</v>
      </c>
      <c r="D8" s="7">
        <v>2684</v>
      </c>
      <c r="E8" s="7">
        <v>3178</v>
      </c>
      <c r="F8" s="20">
        <f t="shared" si="1"/>
        <v>5862</v>
      </c>
      <c r="G8" s="43"/>
      <c r="H8" s="4" t="s">
        <v>12</v>
      </c>
      <c r="I8" s="7">
        <v>1465</v>
      </c>
      <c r="J8" s="7">
        <v>1369</v>
      </c>
      <c r="K8" s="7">
        <v>1381</v>
      </c>
      <c r="L8" s="21">
        <f t="shared" si="0"/>
        <v>2750</v>
      </c>
      <c r="M8" s="2"/>
    </row>
    <row r="9" spans="1:15" ht="13.15" customHeight="1" x14ac:dyDescent="0.15">
      <c r="A9" s="13"/>
      <c r="B9" s="4" t="s">
        <v>13</v>
      </c>
      <c r="C9" s="7">
        <v>2229</v>
      </c>
      <c r="D9" s="7">
        <v>2191</v>
      </c>
      <c r="E9" s="7">
        <v>2308</v>
      </c>
      <c r="F9" s="20">
        <f t="shared" si="1"/>
        <v>4499</v>
      </c>
      <c r="G9" s="43"/>
      <c r="H9" s="4" t="s">
        <v>13</v>
      </c>
      <c r="I9" s="7">
        <v>1577</v>
      </c>
      <c r="J9" s="7">
        <v>1437</v>
      </c>
      <c r="K9" s="7">
        <v>1616</v>
      </c>
      <c r="L9" s="21">
        <f t="shared" si="0"/>
        <v>3053</v>
      </c>
      <c r="M9" s="2"/>
    </row>
    <row r="10" spans="1:15" ht="13.15" customHeight="1" x14ac:dyDescent="0.15">
      <c r="A10" s="13"/>
      <c r="B10" s="4" t="s">
        <v>14</v>
      </c>
      <c r="C10" s="7">
        <v>2419</v>
      </c>
      <c r="D10" s="7">
        <v>2438</v>
      </c>
      <c r="E10" s="7">
        <v>2740</v>
      </c>
      <c r="F10" s="20">
        <f t="shared" si="1"/>
        <v>5178</v>
      </c>
      <c r="G10" s="43"/>
      <c r="H10" s="4" t="s">
        <v>14</v>
      </c>
      <c r="I10" s="7">
        <v>1439</v>
      </c>
      <c r="J10" s="7">
        <v>1418</v>
      </c>
      <c r="K10" s="7">
        <v>1490</v>
      </c>
      <c r="L10" s="21">
        <f t="shared" si="0"/>
        <v>2908</v>
      </c>
      <c r="M10" s="2"/>
    </row>
    <row r="11" spans="1:15" ht="13.15" customHeight="1" x14ac:dyDescent="0.15">
      <c r="A11" s="13"/>
      <c r="B11" s="4" t="s">
        <v>15</v>
      </c>
      <c r="C11" s="7">
        <v>1594</v>
      </c>
      <c r="D11" s="7">
        <v>1756</v>
      </c>
      <c r="E11" s="7">
        <v>1901</v>
      </c>
      <c r="F11" s="20">
        <f t="shared" si="1"/>
        <v>3657</v>
      </c>
      <c r="G11" s="43"/>
      <c r="H11" s="4" t="s">
        <v>15</v>
      </c>
      <c r="I11" s="7">
        <v>1607</v>
      </c>
      <c r="J11" s="7">
        <v>1675</v>
      </c>
      <c r="K11" s="7">
        <v>1793</v>
      </c>
      <c r="L11" s="21">
        <f t="shared" si="0"/>
        <v>3468</v>
      </c>
      <c r="M11" s="2"/>
    </row>
    <row r="12" spans="1:15" ht="13.15" customHeight="1" x14ac:dyDescent="0.15">
      <c r="A12" s="13"/>
      <c r="B12" s="4" t="s">
        <v>16</v>
      </c>
      <c r="C12" s="7">
        <v>1994</v>
      </c>
      <c r="D12" s="7">
        <v>2329</v>
      </c>
      <c r="E12" s="7">
        <v>2460</v>
      </c>
      <c r="F12" s="20">
        <f t="shared" si="1"/>
        <v>4789</v>
      </c>
      <c r="G12" s="43"/>
      <c r="H12" s="4" t="s">
        <v>16</v>
      </c>
      <c r="I12" s="7">
        <v>1481</v>
      </c>
      <c r="J12" s="7">
        <v>1512</v>
      </c>
      <c r="K12" s="7">
        <v>1606</v>
      </c>
      <c r="L12" s="21">
        <f t="shared" si="0"/>
        <v>3118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24070</v>
      </c>
      <c r="D13" s="22">
        <f>SUM(D4:D12)</f>
        <v>22437</v>
      </c>
      <c r="E13" s="22">
        <f>SUM(E4:E12)</f>
        <v>24677</v>
      </c>
      <c r="F13" s="23">
        <f t="shared" si="1"/>
        <v>47114</v>
      </c>
      <c r="G13" s="59" t="s">
        <v>5</v>
      </c>
      <c r="H13" s="54"/>
      <c r="I13" s="22">
        <f>SUM(I4:I12)</f>
        <v>13613</v>
      </c>
      <c r="J13" s="22">
        <f>SUM(J4:J12)</f>
        <v>12751</v>
      </c>
      <c r="K13" s="22">
        <f>SUM(K4:K12)</f>
        <v>13191</v>
      </c>
      <c r="L13" s="24">
        <f t="shared" si="0"/>
        <v>25942</v>
      </c>
      <c r="M13" s="31"/>
    </row>
    <row r="14" spans="1:15" ht="13.15" customHeight="1" x14ac:dyDescent="0.15">
      <c r="A14" s="13" t="s">
        <v>24</v>
      </c>
      <c r="B14" s="44" t="s">
        <v>8</v>
      </c>
      <c r="C14" s="7">
        <v>1166</v>
      </c>
      <c r="D14" s="7">
        <v>1049</v>
      </c>
      <c r="E14" s="7">
        <v>1127</v>
      </c>
      <c r="F14" s="20">
        <f t="shared" si="1"/>
        <v>2176</v>
      </c>
      <c r="G14" s="3" t="s">
        <v>21</v>
      </c>
      <c r="H14" s="4" t="s">
        <v>8</v>
      </c>
      <c r="I14" s="7">
        <v>1824</v>
      </c>
      <c r="J14" s="7">
        <v>1935</v>
      </c>
      <c r="K14" s="7">
        <v>1881</v>
      </c>
      <c r="L14" s="21">
        <f t="shared" si="0"/>
        <v>3816</v>
      </c>
      <c r="M14" s="2"/>
    </row>
    <row r="15" spans="1:15" ht="13.15" customHeight="1" x14ac:dyDescent="0.15">
      <c r="A15" s="13"/>
      <c r="B15" s="44" t="s">
        <v>4</v>
      </c>
      <c r="C15" s="7">
        <v>2018</v>
      </c>
      <c r="D15" s="7">
        <v>1808</v>
      </c>
      <c r="E15" s="7">
        <v>1991</v>
      </c>
      <c r="F15" s="20">
        <f t="shared" si="1"/>
        <v>3799</v>
      </c>
      <c r="G15" s="43"/>
      <c r="H15" s="4" t="s">
        <v>4</v>
      </c>
      <c r="I15" s="7">
        <v>1133</v>
      </c>
      <c r="J15" s="7">
        <v>1217</v>
      </c>
      <c r="K15" s="7">
        <v>1318</v>
      </c>
      <c r="L15" s="21">
        <f t="shared" si="0"/>
        <v>2535</v>
      </c>
      <c r="M15" s="2"/>
    </row>
    <row r="16" spans="1:15" ht="13.15" customHeight="1" x14ac:dyDescent="0.15">
      <c r="A16" s="13"/>
      <c r="B16" s="44" t="s">
        <v>10</v>
      </c>
      <c r="C16" s="7">
        <v>1097</v>
      </c>
      <c r="D16" s="7">
        <v>1202</v>
      </c>
      <c r="E16" s="7">
        <v>1116</v>
      </c>
      <c r="F16" s="20">
        <f t="shared" si="1"/>
        <v>2318</v>
      </c>
      <c r="G16" s="43"/>
      <c r="H16" s="4" t="s">
        <v>10</v>
      </c>
      <c r="I16" s="7">
        <v>1090</v>
      </c>
      <c r="J16" s="7">
        <v>1062</v>
      </c>
      <c r="K16" s="7">
        <v>1191</v>
      </c>
      <c r="L16" s="21">
        <f t="shared" si="0"/>
        <v>2253</v>
      </c>
      <c r="M16" s="2"/>
    </row>
    <row r="17" spans="1:13" ht="13.15" customHeight="1" x14ac:dyDescent="0.15">
      <c r="A17" s="13"/>
      <c r="B17" s="44" t="s">
        <v>11</v>
      </c>
      <c r="C17" s="7">
        <v>1526</v>
      </c>
      <c r="D17" s="7">
        <v>1607</v>
      </c>
      <c r="E17" s="7">
        <v>1679</v>
      </c>
      <c r="F17" s="20">
        <f t="shared" si="1"/>
        <v>3286</v>
      </c>
      <c r="G17" s="43"/>
      <c r="H17" s="4" t="s">
        <v>11</v>
      </c>
      <c r="I17" s="7">
        <v>1505</v>
      </c>
      <c r="J17" s="7">
        <v>1566</v>
      </c>
      <c r="K17" s="7">
        <v>1567</v>
      </c>
      <c r="L17" s="21">
        <f t="shared" si="0"/>
        <v>3133</v>
      </c>
      <c r="M17" s="2"/>
    </row>
    <row r="18" spans="1:13" ht="13.15" customHeight="1" x14ac:dyDescent="0.15">
      <c r="A18" s="13"/>
      <c r="B18" s="44" t="s">
        <v>12</v>
      </c>
      <c r="C18" s="7">
        <v>1370</v>
      </c>
      <c r="D18" s="7">
        <v>1382</v>
      </c>
      <c r="E18" s="7">
        <v>1365</v>
      </c>
      <c r="F18" s="20">
        <f t="shared" si="1"/>
        <v>2747</v>
      </c>
      <c r="G18" s="43"/>
      <c r="H18" s="4" t="s">
        <v>12</v>
      </c>
      <c r="I18" s="7">
        <v>503</v>
      </c>
      <c r="J18" s="7">
        <v>458</v>
      </c>
      <c r="K18" s="7">
        <v>501</v>
      </c>
      <c r="L18" s="21">
        <f t="shared" si="0"/>
        <v>959</v>
      </c>
      <c r="M18" s="2"/>
    </row>
    <row r="19" spans="1:13" ht="13.15" customHeight="1" x14ac:dyDescent="0.15">
      <c r="A19" s="13"/>
      <c r="B19" s="44" t="s">
        <v>13</v>
      </c>
      <c r="C19" s="7">
        <v>2890</v>
      </c>
      <c r="D19" s="7">
        <v>3145</v>
      </c>
      <c r="E19" s="7">
        <v>3333</v>
      </c>
      <c r="F19" s="20">
        <f t="shared" si="1"/>
        <v>6478</v>
      </c>
      <c r="G19" s="59" t="s">
        <v>5</v>
      </c>
      <c r="H19" s="54"/>
      <c r="I19" s="22">
        <f>SUM(I14:I18)</f>
        <v>6055</v>
      </c>
      <c r="J19" s="22">
        <f>SUM(J14:J18)</f>
        <v>6238</v>
      </c>
      <c r="K19" s="22">
        <f>SUM(K14:K18)</f>
        <v>6458</v>
      </c>
      <c r="L19" s="24">
        <f t="shared" si="0"/>
        <v>12696</v>
      </c>
      <c r="M19" s="31"/>
    </row>
    <row r="20" spans="1:13" ht="13.15" customHeight="1" x14ac:dyDescent="0.15">
      <c r="A20" s="13"/>
      <c r="B20" s="44" t="s">
        <v>14</v>
      </c>
      <c r="C20" s="7">
        <v>885</v>
      </c>
      <c r="D20" s="7">
        <v>935</v>
      </c>
      <c r="E20" s="7">
        <v>909</v>
      </c>
      <c r="F20" s="20">
        <f t="shared" si="1"/>
        <v>1844</v>
      </c>
      <c r="G20" s="43" t="s">
        <v>19</v>
      </c>
      <c r="H20" s="44" t="s">
        <v>8</v>
      </c>
      <c r="I20" s="7">
        <v>863</v>
      </c>
      <c r="J20" s="7">
        <v>923</v>
      </c>
      <c r="K20" s="7">
        <v>955</v>
      </c>
      <c r="L20" s="21">
        <f t="shared" si="0"/>
        <v>1878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10952</v>
      </c>
      <c r="D21" s="22">
        <f>SUM(D14:D20)</f>
        <v>11128</v>
      </c>
      <c r="E21" s="22">
        <f>SUM(E14:E20)</f>
        <v>11520</v>
      </c>
      <c r="F21" s="23">
        <f t="shared" si="1"/>
        <v>22648</v>
      </c>
      <c r="G21" s="43"/>
      <c r="H21" s="44" t="s">
        <v>4</v>
      </c>
      <c r="I21" s="7">
        <v>2106</v>
      </c>
      <c r="J21" s="7">
        <v>2216</v>
      </c>
      <c r="K21" s="7">
        <v>1908</v>
      </c>
      <c r="L21" s="21">
        <f t="shared" si="0"/>
        <v>4124</v>
      </c>
      <c r="M21" s="2"/>
    </row>
    <row r="22" spans="1:13" ht="13.15" customHeight="1" x14ac:dyDescent="0.15">
      <c r="A22" s="13" t="s">
        <v>17</v>
      </c>
      <c r="B22" s="44" t="s">
        <v>8</v>
      </c>
      <c r="C22" s="7">
        <v>2769</v>
      </c>
      <c r="D22" s="7">
        <v>2349</v>
      </c>
      <c r="E22" s="7">
        <v>2521</v>
      </c>
      <c r="F22" s="20">
        <f t="shared" si="1"/>
        <v>4870</v>
      </c>
      <c r="G22" s="43"/>
      <c r="H22" s="44" t="s">
        <v>10</v>
      </c>
      <c r="I22" s="7">
        <v>1135</v>
      </c>
      <c r="J22" s="7">
        <v>1120</v>
      </c>
      <c r="K22" s="7">
        <v>1021</v>
      </c>
      <c r="L22" s="21">
        <f t="shared" si="0"/>
        <v>2141</v>
      </c>
      <c r="M22" s="2"/>
    </row>
    <row r="23" spans="1:13" ht="13.15" customHeight="1" x14ac:dyDescent="0.15">
      <c r="A23" s="13"/>
      <c r="B23" s="44" t="s">
        <v>4</v>
      </c>
      <c r="C23" s="7">
        <v>2032</v>
      </c>
      <c r="D23" s="7">
        <v>1578</v>
      </c>
      <c r="E23" s="7">
        <v>1741</v>
      </c>
      <c r="F23" s="20">
        <f t="shared" si="1"/>
        <v>3319</v>
      </c>
      <c r="G23" s="59" t="s">
        <v>5</v>
      </c>
      <c r="H23" s="54"/>
      <c r="I23" s="22">
        <f>SUM(I20:I22)</f>
        <v>4104</v>
      </c>
      <c r="J23" s="22">
        <f>SUM(J20:J22)</f>
        <v>4259</v>
      </c>
      <c r="K23" s="22">
        <f>SUM(K20:K22)</f>
        <v>3884</v>
      </c>
      <c r="L23" s="24">
        <f t="shared" si="0"/>
        <v>8143</v>
      </c>
      <c r="M23" s="31"/>
    </row>
    <row r="24" spans="1:13" ht="13.15" customHeight="1" x14ac:dyDescent="0.15">
      <c r="A24" s="13"/>
      <c r="B24" s="44" t="s">
        <v>10</v>
      </c>
      <c r="C24" s="7">
        <v>1288</v>
      </c>
      <c r="D24" s="7">
        <v>1095</v>
      </c>
      <c r="E24" s="7">
        <v>1252</v>
      </c>
      <c r="F24" s="20">
        <f t="shared" si="1"/>
        <v>2347</v>
      </c>
      <c r="G24" s="43" t="s">
        <v>22</v>
      </c>
      <c r="H24" s="44" t="s">
        <v>8</v>
      </c>
      <c r="I24" s="7">
        <v>535</v>
      </c>
      <c r="J24" s="7">
        <v>505</v>
      </c>
      <c r="K24" s="7">
        <v>534</v>
      </c>
      <c r="L24" s="21">
        <f t="shared" si="0"/>
        <v>1039</v>
      </c>
      <c r="M24" s="2"/>
    </row>
    <row r="25" spans="1:13" ht="13.15" customHeight="1" x14ac:dyDescent="0.15">
      <c r="A25" s="13"/>
      <c r="B25" s="44" t="s">
        <v>11</v>
      </c>
      <c r="C25" s="7">
        <v>1140</v>
      </c>
      <c r="D25" s="7">
        <v>1056</v>
      </c>
      <c r="E25" s="7">
        <v>1059</v>
      </c>
      <c r="F25" s="20">
        <f t="shared" si="1"/>
        <v>2115</v>
      </c>
      <c r="G25" s="43"/>
      <c r="H25" s="44" t="s">
        <v>4</v>
      </c>
      <c r="I25" s="7">
        <v>1214</v>
      </c>
      <c r="J25" s="7">
        <v>1233</v>
      </c>
      <c r="K25" s="7">
        <v>1235</v>
      </c>
      <c r="L25" s="21">
        <f t="shared" si="0"/>
        <v>2468</v>
      </c>
      <c r="M25" s="2"/>
    </row>
    <row r="26" spans="1:13" ht="13.15" customHeight="1" x14ac:dyDescent="0.15">
      <c r="A26" s="13"/>
      <c r="B26" s="44" t="s">
        <v>12</v>
      </c>
      <c r="C26" s="7">
        <v>1744</v>
      </c>
      <c r="D26" s="7">
        <v>1652</v>
      </c>
      <c r="E26" s="7">
        <v>1707</v>
      </c>
      <c r="F26" s="20">
        <f t="shared" si="1"/>
        <v>3359</v>
      </c>
      <c r="G26" s="43"/>
      <c r="H26" s="44" t="s">
        <v>10</v>
      </c>
      <c r="I26" s="7">
        <v>1024</v>
      </c>
      <c r="J26" s="7">
        <v>1158</v>
      </c>
      <c r="K26" s="7">
        <v>1165</v>
      </c>
      <c r="L26" s="21">
        <f t="shared" si="0"/>
        <v>2323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8973</v>
      </c>
      <c r="D27" s="22">
        <f>SUM(D22:D26)</f>
        <v>7730</v>
      </c>
      <c r="E27" s="22">
        <f>SUM(E22:E26)</f>
        <v>8280</v>
      </c>
      <c r="F27" s="23">
        <f t="shared" si="1"/>
        <v>16010</v>
      </c>
      <c r="G27" s="43"/>
      <c r="H27" s="44" t="s">
        <v>11</v>
      </c>
      <c r="I27" s="7">
        <v>278</v>
      </c>
      <c r="J27" s="7">
        <v>319</v>
      </c>
      <c r="K27" s="7">
        <v>290</v>
      </c>
      <c r="L27" s="21">
        <f t="shared" si="0"/>
        <v>609</v>
      </c>
      <c r="M27" s="2"/>
    </row>
    <row r="28" spans="1:13" ht="13.15" customHeight="1" x14ac:dyDescent="0.15">
      <c r="A28" s="13" t="s">
        <v>25</v>
      </c>
      <c r="B28" s="44" t="s">
        <v>8</v>
      </c>
      <c r="C28" s="7">
        <v>2231</v>
      </c>
      <c r="D28" s="7">
        <v>2067</v>
      </c>
      <c r="E28" s="7">
        <v>2263</v>
      </c>
      <c r="F28" s="20">
        <f t="shared" si="1"/>
        <v>4330</v>
      </c>
      <c r="G28" s="59" t="s">
        <v>5</v>
      </c>
      <c r="H28" s="54"/>
      <c r="I28" s="22">
        <f>SUM(I24:I27)</f>
        <v>3051</v>
      </c>
      <c r="J28" s="22">
        <f>SUM(J24:J27)</f>
        <v>3215</v>
      </c>
      <c r="K28" s="22">
        <f>SUM(K24:K27)</f>
        <v>3224</v>
      </c>
      <c r="L28" s="24">
        <f t="shared" si="0"/>
        <v>6439</v>
      </c>
      <c r="M28" s="31"/>
    </row>
    <row r="29" spans="1:13" ht="13.15" customHeight="1" x14ac:dyDescent="0.15">
      <c r="A29" s="13"/>
      <c r="B29" s="44" t="s">
        <v>4</v>
      </c>
      <c r="C29" s="7">
        <v>1500</v>
      </c>
      <c r="D29" s="7">
        <v>1579</v>
      </c>
      <c r="E29" s="7">
        <v>1616</v>
      </c>
      <c r="F29" s="20">
        <f t="shared" si="1"/>
        <v>3195</v>
      </c>
      <c r="G29" s="43" t="s">
        <v>23</v>
      </c>
      <c r="H29" s="44" t="s">
        <v>8</v>
      </c>
      <c r="I29" s="7">
        <v>1293</v>
      </c>
      <c r="J29" s="7">
        <v>1440</v>
      </c>
      <c r="K29" s="7">
        <v>1418</v>
      </c>
      <c r="L29" s="21">
        <f t="shared" si="0"/>
        <v>2858</v>
      </c>
      <c r="M29" s="2"/>
    </row>
    <row r="30" spans="1:13" ht="13.15" customHeight="1" x14ac:dyDescent="0.15">
      <c r="A30" s="13"/>
      <c r="B30" s="44" t="s">
        <v>10</v>
      </c>
      <c r="C30" s="7">
        <v>1526</v>
      </c>
      <c r="D30" s="7">
        <v>1506</v>
      </c>
      <c r="E30" s="7">
        <v>1621</v>
      </c>
      <c r="F30" s="20">
        <f t="shared" si="1"/>
        <v>3127</v>
      </c>
      <c r="G30" s="43"/>
      <c r="H30" s="44" t="s">
        <v>4</v>
      </c>
      <c r="I30" s="7">
        <v>946</v>
      </c>
      <c r="J30" s="7">
        <v>991</v>
      </c>
      <c r="K30" s="7">
        <v>957</v>
      </c>
      <c r="L30" s="21">
        <f t="shared" si="0"/>
        <v>1948</v>
      </c>
      <c r="M30" s="2"/>
    </row>
    <row r="31" spans="1:13" ht="13.15" customHeight="1" x14ac:dyDescent="0.15">
      <c r="A31" s="13"/>
      <c r="B31" s="44" t="s">
        <v>11</v>
      </c>
      <c r="C31" s="7">
        <v>1966</v>
      </c>
      <c r="D31" s="7">
        <v>2037</v>
      </c>
      <c r="E31" s="7">
        <v>2154</v>
      </c>
      <c r="F31" s="20">
        <f t="shared" si="1"/>
        <v>4191</v>
      </c>
      <c r="G31" s="43"/>
      <c r="H31" s="44" t="s">
        <v>10</v>
      </c>
      <c r="I31" s="7">
        <v>911</v>
      </c>
      <c r="J31" s="7">
        <v>810</v>
      </c>
      <c r="K31" s="7">
        <v>898</v>
      </c>
      <c r="L31" s="21">
        <f t="shared" si="0"/>
        <v>1708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7223</v>
      </c>
      <c r="D32" s="22">
        <f>SUM(D28:D31)</f>
        <v>7189</v>
      </c>
      <c r="E32" s="22">
        <f>SUM(E28:E31)</f>
        <v>7654</v>
      </c>
      <c r="F32" s="23">
        <f t="shared" si="1"/>
        <v>14843</v>
      </c>
      <c r="G32" s="43"/>
      <c r="H32" s="44" t="s">
        <v>11</v>
      </c>
      <c r="I32" s="7">
        <v>1440</v>
      </c>
      <c r="J32" s="7">
        <v>1471</v>
      </c>
      <c r="K32" s="7">
        <v>1582</v>
      </c>
      <c r="L32" s="21">
        <f t="shared" si="0"/>
        <v>3053</v>
      </c>
      <c r="M32" s="2"/>
    </row>
    <row r="33" spans="1:13" ht="13.15" customHeight="1" x14ac:dyDescent="0.15">
      <c r="A33" s="13" t="s">
        <v>26</v>
      </c>
      <c r="B33" s="44" t="s">
        <v>8</v>
      </c>
      <c r="C33" s="7">
        <v>731</v>
      </c>
      <c r="D33" s="7">
        <v>768</v>
      </c>
      <c r="E33" s="7">
        <v>809</v>
      </c>
      <c r="F33" s="20">
        <f t="shared" si="1"/>
        <v>1577</v>
      </c>
      <c r="G33" s="43"/>
      <c r="H33" s="44" t="s">
        <v>12</v>
      </c>
      <c r="I33" s="7">
        <v>899</v>
      </c>
      <c r="J33" s="7">
        <v>1054</v>
      </c>
      <c r="K33" s="7">
        <v>1072</v>
      </c>
      <c r="L33" s="21">
        <f t="shared" si="0"/>
        <v>2126</v>
      </c>
      <c r="M33" s="2"/>
    </row>
    <row r="34" spans="1:13" ht="13.15" customHeight="1" x14ac:dyDescent="0.15">
      <c r="A34" s="13"/>
      <c r="B34" s="44" t="s">
        <v>4</v>
      </c>
      <c r="C34" s="7">
        <v>938</v>
      </c>
      <c r="D34" s="7">
        <v>1027</v>
      </c>
      <c r="E34" s="7">
        <v>1045</v>
      </c>
      <c r="F34" s="20">
        <f t="shared" si="1"/>
        <v>2072</v>
      </c>
      <c r="G34" s="43"/>
      <c r="H34" s="44" t="s">
        <v>13</v>
      </c>
      <c r="I34" s="7">
        <v>801</v>
      </c>
      <c r="J34" s="7">
        <v>787</v>
      </c>
      <c r="K34" s="7">
        <v>775</v>
      </c>
      <c r="L34" s="21">
        <f t="shared" si="0"/>
        <v>1562</v>
      </c>
      <c r="M34" s="2"/>
    </row>
    <row r="35" spans="1:13" ht="13.15" customHeight="1" x14ac:dyDescent="0.15">
      <c r="A35" s="13"/>
      <c r="B35" s="44" t="s">
        <v>10</v>
      </c>
      <c r="C35" s="7">
        <v>945</v>
      </c>
      <c r="D35" s="7">
        <v>1035</v>
      </c>
      <c r="E35" s="7">
        <v>1039</v>
      </c>
      <c r="F35" s="20">
        <f t="shared" si="1"/>
        <v>2074</v>
      </c>
      <c r="G35" s="59" t="s">
        <v>5</v>
      </c>
      <c r="H35" s="54"/>
      <c r="I35" s="22">
        <f>SUM(I29:I34)</f>
        <v>6290</v>
      </c>
      <c r="J35" s="22">
        <f>SUM(J29:J34)</f>
        <v>6553</v>
      </c>
      <c r="K35" s="22">
        <f>SUM(K29:K34)</f>
        <v>6702</v>
      </c>
      <c r="L35" s="24">
        <f t="shared" si="0"/>
        <v>13255</v>
      </c>
      <c r="M35" s="31"/>
    </row>
    <row r="36" spans="1:13" ht="13.15" customHeight="1" x14ac:dyDescent="0.15">
      <c r="A36" s="13"/>
      <c r="B36" s="44" t="s">
        <v>11</v>
      </c>
      <c r="C36" s="7">
        <v>1059</v>
      </c>
      <c r="D36" s="7">
        <v>983</v>
      </c>
      <c r="E36" s="7">
        <v>1013</v>
      </c>
      <c r="F36" s="20">
        <f t="shared" si="1"/>
        <v>1996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3673</v>
      </c>
      <c r="D37" s="22">
        <f>SUM(D33:D36)</f>
        <v>3813</v>
      </c>
      <c r="E37" s="22">
        <f>SUM(E33:E36)</f>
        <v>3906</v>
      </c>
      <c r="F37" s="23">
        <f t="shared" si="1"/>
        <v>7719</v>
      </c>
      <c r="G37" s="55" t="s">
        <v>6</v>
      </c>
      <c r="H37" s="56"/>
      <c r="I37" s="37">
        <f>C13+C21+C27+C32+C37+C44+I13+I19+I23+I28+I35</f>
        <v>96387</v>
      </c>
      <c r="J37" s="37">
        <f>D13+D21+D27+D32+D37+D44+J13+J19+J23+J28+J35</f>
        <v>93204</v>
      </c>
      <c r="K37" s="37">
        <f>E13+E21+E27+E32+E37+E44+K13+K19+K23+K28+K35</f>
        <v>97590</v>
      </c>
      <c r="L37" s="38">
        <f>SUM(J37:K37)</f>
        <v>190794</v>
      </c>
      <c r="M37" s="32"/>
    </row>
    <row r="38" spans="1:13" ht="13.15" customHeight="1" x14ac:dyDescent="0.15">
      <c r="A38" s="13" t="s">
        <v>27</v>
      </c>
      <c r="B38" s="44" t="s">
        <v>8</v>
      </c>
      <c r="C38" s="7">
        <v>1028</v>
      </c>
      <c r="D38" s="7">
        <v>1059</v>
      </c>
      <c r="E38" s="7">
        <v>1077</v>
      </c>
      <c r="F38" s="20">
        <f t="shared" si="1"/>
        <v>2136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44" t="s">
        <v>4</v>
      </c>
      <c r="C39" s="7">
        <v>767</v>
      </c>
      <c r="D39" s="7">
        <v>761</v>
      </c>
      <c r="E39" s="7">
        <v>824</v>
      </c>
      <c r="F39" s="20">
        <f t="shared" si="1"/>
        <v>1585</v>
      </c>
      <c r="G39" s="45" t="s">
        <v>42</v>
      </c>
      <c r="H39" s="48"/>
      <c r="I39" s="7">
        <v>-86</v>
      </c>
      <c r="J39" s="7">
        <v>-48</v>
      </c>
      <c r="K39" s="7">
        <v>-65</v>
      </c>
      <c r="L39" s="39">
        <f>SUM(J39:K39)</f>
        <v>-113</v>
      </c>
      <c r="M39" s="32"/>
    </row>
    <row r="40" spans="1:13" ht="13.15" customHeight="1" x14ac:dyDescent="0.15">
      <c r="A40" s="13"/>
      <c r="B40" s="44" t="s">
        <v>10</v>
      </c>
      <c r="C40" s="7">
        <v>1031</v>
      </c>
      <c r="D40" s="7">
        <v>1016</v>
      </c>
      <c r="E40" s="7">
        <v>1034</v>
      </c>
      <c r="F40" s="20">
        <f t="shared" si="1"/>
        <v>2050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44" t="s">
        <v>11</v>
      </c>
      <c r="C41" s="7">
        <v>1682</v>
      </c>
      <c r="D41" s="7">
        <v>1603</v>
      </c>
      <c r="E41" s="7">
        <v>1744</v>
      </c>
      <c r="F41" s="20">
        <f t="shared" si="1"/>
        <v>3347</v>
      </c>
      <c r="G41" s="45" t="s">
        <v>43</v>
      </c>
      <c r="H41" s="46"/>
      <c r="I41" s="7">
        <f>I37-95776</f>
        <v>611</v>
      </c>
      <c r="J41" s="7">
        <f>J37-92974</f>
        <v>230</v>
      </c>
      <c r="K41" s="7">
        <f>K37-97088</f>
        <v>502</v>
      </c>
      <c r="L41" s="39">
        <f>SUM(J41:K41)</f>
        <v>732</v>
      </c>
      <c r="M41" s="31"/>
    </row>
    <row r="42" spans="1:13" ht="13.15" customHeight="1" x14ac:dyDescent="0.15">
      <c r="A42" s="13"/>
      <c r="B42" s="44" t="s">
        <v>12</v>
      </c>
      <c r="C42" s="7">
        <v>1377</v>
      </c>
      <c r="D42" s="7">
        <v>1241</v>
      </c>
      <c r="E42" s="7">
        <v>1325</v>
      </c>
      <c r="F42" s="20">
        <f t="shared" si="1"/>
        <v>2566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44" t="s">
        <v>13</v>
      </c>
      <c r="C43" s="7">
        <v>2498</v>
      </c>
      <c r="D43" s="7">
        <v>2211</v>
      </c>
      <c r="E43" s="7">
        <v>2090</v>
      </c>
      <c r="F43" s="20">
        <f t="shared" si="1"/>
        <v>4301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8383</v>
      </c>
      <c r="D44" s="25">
        <f>SUM(D38:D43)</f>
        <v>7891</v>
      </c>
      <c r="E44" s="25">
        <f>SUM(E38:E43)</f>
        <v>8094</v>
      </c>
      <c r="F44" s="26">
        <f t="shared" si="1"/>
        <v>15985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5"/>
  <sheetViews>
    <sheetView view="pageBreakPreview" zoomScaleNormal="100" zoomScaleSheetLayoutView="100" workbookViewId="0">
      <selection activeCell="T16" sqref="T1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38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1631</v>
      </c>
      <c r="D4" s="35">
        <v>1465</v>
      </c>
      <c r="E4" s="35">
        <v>1573</v>
      </c>
      <c r="F4" s="17">
        <f>SUM(D4:E4)</f>
        <v>3038</v>
      </c>
      <c r="G4" s="40" t="s">
        <v>18</v>
      </c>
      <c r="H4" s="27" t="s">
        <v>8</v>
      </c>
      <c r="I4" s="35">
        <v>1883</v>
      </c>
      <c r="J4" s="35">
        <v>1605</v>
      </c>
      <c r="K4" s="35">
        <v>1604</v>
      </c>
      <c r="L4" s="18">
        <f t="shared" ref="L4:L35" si="0">SUM(J4:K4)</f>
        <v>3209</v>
      </c>
      <c r="M4" s="2"/>
    </row>
    <row r="5" spans="1:15" ht="13.15" customHeight="1" x14ac:dyDescent="0.15">
      <c r="A5" s="13"/>
      <c r="B5" s="4" t="s">
        <v>4</v>
      </c>
      <c r="C5" s="7">
        <v>1848</v>
      </c>
      <c r="D5" s="7">
        <v>1654</v>
      </c>
      <c r="E5" s="7">
        <v>1748</v>
      </c>
      <c r="F5" s="20">
        <f t="shared" ref="F5:F44" si="1">SUM(D5:E5)</f>
        <v>3402</v>
      </c>
      <c r="G5" s="43"/>
      <c r="H5" s="4" t="s">
        <v>4</v>
      </c>
      <c r="I5" s="7">
        <v>1398</v>
      </c>
      <c r="J5" s="7">
        <v>1173</v>
      </c>
      <c r="K5" s="7">
        <v>1200</v>
      </c>
      <c r="L5" s="21">
        <f t="shared" si="0"/>
        <v>2373</v>
      </c>
      <c r="M5" s="2"/>
    </row>
    <row r="6" spans="1:15" ht="13.15" customHeight="1" x14ac:dyDescent="0.15">
      <c r="A6" s="13"/>
      <c r="B6" s="4" t="s">
        <v>10</v>
      </c>
      <c r="C6" s="7">
        <v>6338</v>
      </c>
      <c r="D6" s="7">
        <v>4880</v>
      </c>
      <c r="E6" s="7">
        <v>5485</v>
      </c>
      <c r="F6" s="20">
        <f t="shared" si="1"/>
        <v>10365</v>
      </c>
      <c r="G6" s="43"/>
      <c r="H6" s="4" t="s">
        <v>10</v>
      </c>
      <c r="I6" s="7">
        <v>1043</v>
      </c>
      <c r="J6" s="7">
        <v>923</v>
      </c>
      <c r="K6" s="7">
        <v>879</v>
      </c>
      <c r="L6" s="21">
        <f t="shared" si="0"/>
        <v>1802</v>
      </c>
      <c r="M6" s="2"/>
    </row>
    <row r="7" spans="1:15" ht="13.15" customHeight="1" x14ac:dyDescent="0.15">
      <c r="A7" s="13"/>
      <c r="B7" s="4" t="s">
        <v>11</v>
      </c>
      <c r="C7" s="7">
        <v>3464</v>
      </c>
      <c r="D7" s="7">
        <v>3030</v>
      </c>
      <c r="E7" s="7">
        <v>3305</v>
      </c>
      <c r="F7" s="20">
        <f t="shared" si="1"/>
        <v>6335</v>
      </c>
      <c r="G7" s="43"/>
      <c r="H7" s="4" t="s">
        <v>11</v>
      </c>
      <c r="I7" s="7">
        <v>1715</v>
      </c>
      <c r="J7" s="7">
        <v>1622</v>
      </c>
      <c r="K7" s="7">
        <v>1615</v>
      </c>
      <c r="L7" s="21">
        <f t="shared" si="0"/>
        <v>3237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2564</v>
      </c>
      <c r="D8" s="7">
        <v>2693</v>
      </c>
      <c r="E8" s="7">
        <v>3184</v>
      </c>
      <c r="F8" s="20">
        <f t="shared" si="1"/>
        <v>5877</v>
      </c>
      <c r="G8" s="43"/>
      <c r="H8" s="4" t="s">
        <v>12</v>
      </c>
      <c r="I8" s="7">
        <v>1466</v>
      </c>
      <c r="J8" s="7">
        <v>1374</v>
      </c>
      <c r="K8" s="7">
        <v>1383</v>
      </c>
      <c r="L8" s="21">
        <f t="shared" si="0"/>
        <v>2757</v>
      </c>
      <c r="M8" s="2"/>
    </row>
    <row r="9" spans="1:15" ht="13.15" customHeight="1" x14ac:dyDescent="0.15">
      <c r="A9" s="13"/>
      <c r="B9" s="4" t="s">
        <v>13</v>
      </c>
      <c r="C9" s="7">
        <v>2227</v>
      </c>
      <c r="D9" s="7">
        <v>2194</v>
      </c>
      <c r="E9" s="7">
        <v>2309</v>
      </c>
      <c r="F9" s="20">
        <f t="shared" si="1"/>
        <v>4503</v>
      </c>
      <c r="G9" s="43"/>
      <c r="H9" s="4" t="s">
        <v>13</v>
      </c>
      <c r="I9" s="7">
        <v>1570</v>
      </c>
      <c r="J9" s="7">
        <v>1435</v>
      </c>
      <c r="K9" s="7">
        <v>1601</v>
      </c>
      <c r="L9" s="21">
        <f t="shared" si="0"/>
        <v>3036</v>
      </c>
      <c r="M9" s="2"/>
    </row>
    <row r="10" spans="1:15" ht="13.15" customHeight="1" x14ac:dyDescent="0.15">
      <c r="A10" s="13"/>
      <c r="B10" s="4" t="s">
        <v>14</v>
      </c>
      <c r="C10" s="7">
        <v>2421</v>
      </c>
      <c r="D10" s="7">
        <v>2443</v>
      </c>
      <c r="E10" s="7">
        <v>2740</v>
      </c>
      <c r="F10" s="20">
        <f t="shared" si="1"/>
        <v>5183</v>
      </c>
      <c r="G10" s="43"/>
      <c r="H10" s="4" t="s">
        <v>14</v>
      </c>
      <c r="I10" s="7">
        <v>1444</v>
      </c>
      <c r="J10" s="7">
        <v>1424</v>
      </c>
      <c r="K10" s="7">
        <v>1491</v>
      </c>
      <c r="L10" s="21">
        <f t="shared" si="0"/>
        <v>2915</v>
      </c>
      <c r="M10" s="2"/>
    </row>
    <row r="11" spans="1:15" ht="13.15" customHeight="1" x14ac:dyDescent="0.15">
      <c r="A11" s="13"/>
      <c r="B11" s="4" t="s">
        <v>15</v>
      </c>
      <c r="C11" s="7">
        <v>1604</v>
      </c>
      <c r="D11" s="7">
        <v>1763</v>
      </c>
      <c r="E11" s="7">
        <v>1906</v>
      </c>
      <c r="F11" s="20">
        <f t="shared" si="1"/>
        <v>3669</v>
      </c>
      <c r="G11" s="43"/>
      <c r="H11" s="4" t="s">
        <v>15</v>
      </c>
      <c r="I11" s="7">
        <v>1613</v>
      </c>
      <c r="J11" s="7">
        <v>1672</v>
      </c>
      <c r="K11" s="7">
        <v>1804</v>
      </c>
      <c r="L11" s="21">
        <f t="shared" si="0"/>
        <v>3476</v>
      </c>
      <c r="M11" s="2"/>
    </row>
    <row r="12" spans="1:15" ht="13.15" customHeight="1" x14ac:dyDescent="0.15">
      <c r="A12" s="13"/>
      <c r="B12" s="4" t="s">
        <v>16</v>
      </c>
      <c r="C12" s="7">
        <v>1996</v>
      </c>
      <c r="D12" s="7">
        <v>2331</v>
      </c>
      <c r="E12" s="7">
        <v>2462</v>
      </c>
      <c r="F12" s="20">
        <f t="shared" si="1"/>
        <v>4793</v>
      </c>
      <c r="G12" s="43"/>
      <c r="H12" s="4" t="s">
        <v>16</v>
      </c>
      <c r="I12" s="7">
        <v>1483</v>
      </c>
      <c r="J12" s="7">
        <v>1512</v>
      </c>
      <c r="K12" s="7">
        <v>1610</v>
      </c>
      <c r="L12" s="21">
        <f t="shared" si="0"/>
        <v>3122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24093</v>
      </c>
      <c r="D13" s="22">
        <f>SUM(D4:D12)</f>
        <v>22453</v>
      </c>
      <c r="E13" s="22">
        <f>SUM(E4:E12)</f>
        <v>24712</v>
      </c>
      <c r="F13" s="23">
        <f t="shared" si="1"/>
        <v>47165</v>
      </c>
      <c r="G13" s="59" t="s">
        <v>5</v>
      </c>
      <c r="H13" s="54"/>
      <c r="I13" s="22">
        <f>SUM(I4:I12)</f>
        <v>13615</v>
      </c>
      <c r="J13" s="22">
        <f>SUM(J4:J12)</f>
        <v>12740</v>
      </c>
      <c r="K13" s="22">
        <f>SUM(K4:K12)</f>
        <v>13187</v>
      </c>
      <c r="L13" s="24">
        <f t="shared" si="0"/>
        <v>25927</v>
      </c>
      <c r="M13" s="31"/>
    </row>
    <row r="14" spans="1:15" ht="13.15" customHeight="1" x14ac:dyDescent="0.15">
      <c r="A14" s="13" t="s">
        <v>24</v>
      </c>
      <c r="B14" s="44" t="s">
        <v>8</v>
      </c>
      <c r="C14" s="7">
        <v>1167</v>
      </c>
      <c r="D14" s="7">
        <v>1047</v>
      </c>
      <c r="E14" s="7">
        <v>1126</v>
      </c>
      <c r="F14" s="20">
        <f t="shared" si="1"/>
        <v>2173</v>
      </c>
      <c r="G14" s="3" t="s">
        <v>21</v>
      </c>
      <c r="H14" s="4" t="s">
        <v>8</v>
      </c>
      <c r="I14" s="7">
        <v>1818</v>
      </c>
      <c r="J14" s="7">
        <v>1928</v>
      </c>
      <c r="K14" s="7">
        <v>1877</v>
      </c>
      <c r="L14" s="21">
        <f t="shared" si="0"/>
        <v>3805</v>
      </c>
      <c r="M14" s="2"/>
    </row>
    <row r="15" spans="1:15" ht="13.15" customHeight="1" x14ac:dyDescent="0.15">
      <c r="A15" s="13"/>
      <c r="B15" s="44" t="s">
        <v>4</v>
      </c>
      <c r="C15" s="7">
        <v>2023</v>
      </c>
      <c r="D15" s="7">
        <v>1812</v>
      </c>
      <c r="E15" s="7">
        <v>1990</v>
      </c>
      <c r="F15" s="20">
        <f t="shared" si="1"/>
        <v>3802</v>
      </c>
      <c r="G15" s="43"/>
      <c r="H15" s="4" t="s">
        <v>4</v>
      </c>
      <c r="I15" s="7">
        <v>1136</v>
      </c>
      <c r="J15" s="7">
        <v>1223</v>
      </c>
      <c r="K15" s="7">
        <v>1317</v>
      </c>
      <c r="L15" s="21">
        <f t="shared" si="0"/>
        <v>2540</v>
      </c>
      <c r="M15" s="2"/>
    </row>
    <row r="16" spans="1:15" ht="13.15" customHeight="1" x14ac:dyDescent="0.15">
      <c r="A16" s="13"/>
      <c r="B16" s="44" t="s">
        <v>10</v>
      </c>
      <c r="C16" s="7">
        <v>1107</v>
      </c>
      <c r="D16" s="7">
        <v>1205</v>
      </c>
      <c r="E16" s="7">
        <v>1132</v>
      </c>
      <c r="F16" s="20">
        <f t="shared" si="1"/>
        <v>2337</v>
      </c>
      <c r="G16" s="43"/>
      <c r="H16" s="4" t="s">
        <v>10</v>
      </c>
      <c r="I16" s="7">
        <v>1097</v>
      </c>
      <c r="J16" s="7">
        <v>1063</v>
      </c>
      <c r="K16" s="7">
        <v>1199</v>
      </c>
      <c r="L16" s="21">
        <f t="shared" si="0"/>
        <v>2262</v>
      </c>
      <c r="M16" s="2"/>
    </row>
    <row r="17" spans="1:13" ht="13.15" customHeight="1" x14ac:dyDescent="0.15">
      <c r="A17" s="13"/>
      <c r="B17" s="44" t="s">
        <v>11</v>
      </c>
      <c r="C17" s="7">
        <v>1524</v>
      </c>
      <c r="D17" s="7">
        <v>1606</v>
      </c>
      <c r="E17" s="7">
        <v>1675</v>
      </c>
      <c r="F17" s="20">
        <f t="shared" si="1"/>
        <v>3281</v>
      </c>
      <c r="G17" s="43"/>
      <c r="H17" s="4" t="s">
        <v>11</v>
      </c>
      <c r="I17" s="7">
        <v>1514</v>
      </c>
      <c r="J17" s="7">
        <v>1574</v>
      </c>
      <c r="K17" s="7">
        <v>1575</v>
      </c>
      <c r="L17" s="21">
        <f t="shared" si="0"/>
        <v>3149</v>
      </c>
      <c r="M17" s="2"/>
    </row>
    <row r="18" spans="1:13" ht="13.15" customHeight="1" x14ac:dyDescent="0.15">
      <c r="A18" s="13"/>
      <c r="B18" s="44" t="s">
        <v>12</v>
      </c>
      <c r="C18" s="7">
        <v>1372</v>
      </c>
      <c r="D18" s="7">
        <v>1380</v>
      </c>
      <c r="E18" s="7">
        <v>1370</v>
      </c>
      <c r="F18" s="20">
        <f t="shared" si="1"/>
        <v>2750</v>
      </c>
      <c r="G18" s="43"/>
      <c r="H18" s="4" t="s">
        <v>12</v>
      </c>
      <c r="I18" s="7">
        <v>501</v>
      </c>
      <c r="J18" s="7">
        <v>457</v>
      </c>
      <c r="K18" s="7">
        <v>501</v>
      </c>
      <c r="L18" s="21">
        <f t="shared" si="0"/>
        <v>958</v>
      </c>
      <c r="M18" s="2"/>
    </row>
    <row r="19" spans="1:13" ht="13.15" customHeight="1" x14ac:dyDescent="0.15">
      <c r="A19" s="13"/>
      <c r="B19" s="44" t="s">
        <v>13</v>
      </c>
      <c r="C19" s="7">
        <v>2897</v>
      </c>
      <c r="D19" s="7">
        <v>3155</v>
      </c>
      <c r="E19" s="7">
        <v>3334</v>
      </c>
      <c r="F19" s="20">
        <f t="shared" si="1"/>
        <v>6489</v>
      </c>
      <c r="G19" s="59" t="s">
        <v>5</v>
      </c>
      <c r="H19" s="54"/>
      <c r="I19" s="22">
        <f>SUM(I14:I18)</f>
        <v>6066</v>
      </c>
      <c r="J19" s="22">
        <f>SUM(J14:J18)</f>
        <v>6245</v>
      </c>
      <c r="K19" s="22">
        <f>SUM(K14:K18)</f>
        <v>6469</v>
      </c>
      <c r="L19" s="24">
        <f t="shared" si="0"/>
        <v>12714</v>
      </c>
      <c r="M19" s="31"/>
    </row>
    <row r="20" spans="1:13" ht="13.15" customHeight="1" x14ac:dyDescent="0.15">
      <c r="A20" s="13"/>
      <c r="B20" s="44" t="s">
        <v>14</v>
      </c>
      <c r="C20" s="7">
        <v>883</v>
      </c>
      <c r="D20" s="7">
        <v>930</v>
      </c>
      <c r="E20" s="7">
        <v>909</v>
      </c>
      <c r="F20" s="20">
        <f t="shared" si="1"/>
        <v>1839</v>
      </c>
      <c r="G20" s="43" t="s">
        <v>19</v>
      </c>
      <c r="H20" s="44" t="s">
        <v>8</v>
      </c>
      <c r="I20" s="7">
        <v>869</v>
      </c>
      <c r="J20" s="7">
        <v>929</v>
      </c>
      <c r="K20" s="7">
        <v>951</v>
      </c>
      <c r="L20" s="21">
        <f t="shared" si="0"/>
        <v>1880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10973</v>
      </c>
      <c r="D21" s="22">
        <f>SUM(D14:D20)</f>
        <v>11135</v>
      </c>
      <c r="E21" s="22">
        <f>SUM(E14:E20)</f>
        <v>11536</v>
      </c>
      <c r="F21" s="23">
        <f t="shared" si="1"/>
        <v>22671</v>
      </c>
      <c r="G21" s="43"/>
      <c r="H21" s="44" t="s">
        <v>4</v>
      </c>
      <c r="I21" s="7">
        <v>2107</v>
      </c>
      <c r="J21" s="7">
        <v>2216</v>
      </c>
      <c r="K21" s="7">
        <v>1913</v>
      </c>
      <c r="L21" s="21">
        <f t="shared" si="0"/>
        <v>4129</v>
      </c>
      <c r="M21" s="2"/>
    </row>
    <row r="22" spans="1:13" ht="13.15" customHeight="1" x14ac:dyDescent="0.15">
      <c r="A22" s="13" t="s">
        <v>17</v>
      </c>
      <c r="B22" s="44" t="s">
        <v>8</v>
      </c>
      <c r="C22" s="7">
        <v>2759</v>
      </c>
      <c r="D22" s="7">
        <v>2350</v>
      </c>
      <c r="E22" s="7">
        <v>2516</v>
      </c>
      <c r="F22" s="20">
        <f t="shared" si="1"/>
        <v>4866</v>
      </c>
      <c r="G22" s="43"/>
      <c r="H22" s="44" t="s">
        <v>10</v>
      </c>
      <c r="I22" s="7">
        <v>1140</v>
      </c>
      <c r="J22" s="7">
        <v>1122</v>
      </c>
      <c r="K22" s="7">
        <v>1024</v>
      </c>
      <c r="L22" s="21">
        <f t="shared" si="0"/>
        <v>2146</v>
      </c>
      <c r="M22" s="2"/>
    </row>
    <row r="23" spans="1:13" ht="13.15" customHeight="1" x14ac:dyDescent="0.15">
      <c r="A23" s="13"/>
      <c r="B23" s="44" t="s">
        <v>4</v>
      </c>
      <c r="C23" s="7">
        <v>2031</v>
      </c>
      <c r="D23" s="7">
        <v>1580</v>
      </c>
      <c r="E23" s="7">
        <v>1744</v>
      </c>
      <c r="F23" s="20">
        <f t="shared" si="1"/>
        <v>3324</v>
      </c>
      <c r="G23" s="59" t="s">
        <v>5</v>
      </c>
      <c r="H23" s="54"/>
      <c r="I23" s="22">
        <f>SUM(I20:I22)</f>
        <v>4116</v>
      </c>
      <c r="J23" s="22">
        <f>SUM(J20:J22)</f>
        <v>4267</v>
      </c>
      <c r="K23" s="22">
        <f>SUM(K20:K22)</f>
        <v>3888</v>
      </c>
      <c r="L23" s="24">
        <f t="shared" si="0"/>
        <v>8155</v>
      </c>
      <c r="M23" s="31"/>
    </row>
    <row r="24" spans="1:13" ht="13.15" customHeight="1" x14ac:dyDescent="0.15">
      <c r="A24" s="13"/>
      <c r="B24" s="44" t="s">
        <v>10</v>
      </c>
      <c r="C24" s="7">
        <v>1285</v>
      </c>
      <c r="D24" s="7">
        <v>1091</v>
      </c>
      <c r="E24" s="7">
        <v>1256</v>
      </c>
      <c r="F24" s="20">
        <f t="shared" si="1"/>
        <v>2347</v>
      </c>
      <c r="G24" s="43" t="s">
        <v>22</v>
      </c>
      <c r="H24" s="44" t="s">
        <v>8</v>
      </c>
      <c r="I24" s="7">
        <v>531</v>
      </c>
      <c r="J24" s="7">
        <v>506</v>
      </c>
      <c r="K24" s="7">
        <v>530</v>
      </c>
      <c r="L24" s="21">
        <f t="shared" si="0"/>
        <v>1036</v>
      </c>
      <c r="M24" s="2"/>
    </row>
    <row r="25" spans="1:13" ht="13.15" customHeight="1" x14ac:dyDescent="0.15">
      <c r="A25" s="13"/>
      <c r="B25" s="44" t="s">
        <v>11</v>
      </c>
      <c r="C25" s="7">
        <v>1140</v>
      </c>
      <c r="D25" s="7">
        <v>1063</v>
      </c>
      <c r="E25" s="7">
        <v>1062</v>
      </c>
      <c r="F25" s="20">
        <f t="shared" si="1"/>
        <v>2125</v>
      </c>
      <c r="G25" s="43"/>
      <c r="H25" s="44" t="s">
        <v>4</v>
      </c>
      <c r="I25" s="7">
        <v>1216</v>
      </c>
      <c r="J25" s="7">
        <v>1233</v>
      </c>
      <c r="K25" s="7">
        <v>1238</v>
      </c>
      <c r="L25" s="21">
        <f t="shared" si="0"/>
        <v>2471</v>
      </c>
      <c r="M25" s="2"/>
    </row>
    <row r="26" spans="1:13" ht="13.15" customHeight="1" x14ac:dyDescent="0.15">
      <c r="A26" s="13"/>
      <c r="B26" s="44" t="s">
        <v>12</v>
      </c>
      <c r="C26" s="7">
        <v>1750</v>
      </c>
      <c r="D26" s="7">
        <v>1652</v>
      </c>
      <c r="E26" s="7">
        <v>1709</v>
      </c>
      <c r="F26" s="20">
        <f t="shared" si="1"/>
        <v>3361</v>
      </c>
      <c r="G26" s="43"/>
      <c r="H26" s="44" t="s">
        <v>10</v>
      </c>
      <c r="I26" s="7">
        <v>1026</v>
      </c>
      <c r="J26" s="7">
        <v>1158</v>
      </c>
      <c r="K26" s="7">
        <v>1164</v>
      </c>
      <c r="L26" s="21">
        <f t="shared" si="0"/>
        <v>2322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8965</v>
      </c>
      <c r="D27" s="22">
        <f>SUM(D22:D26)</f>
        <v>7736</v>
      </c>
      <c r="E27" s="22">
        <f>SUM(E22:E26)</f>
        <v>8287</v>
      </c>
      <c r="F27" s="23">
        <f t="shared" si="1"/>
        <v>16023</v>
      </c>
      <c r="G27" s="43"/>
      <c r="H27" s="44" t="s">
        <v>11</v>
      </c>
      <c r="I27" s="7">
        <v>274</v>
      </c>
      <c r="J27" s="7">
        <v>317</v>
      </c>
      <c r="K27" s="7">
        <v>284</v>
      </c>
      <c r="L27" s="21">
        <f t="shared" si="0"/>
        <v>601</v>
      </c>
      <c r="M27" s="2"/>
    </row>
    <row r="28" spans="1:13" ht="13.15" customHeight="1" x14ac:dyDescent="0.15">
      <c r="A28" s="13" t="s">
        <v>25</v>
      </c>
      <c r="B28" s="44" t="s">
        <v>8</v>
      </c>
      <c r="C28" s="7">
        <v>2232</v>
      </c>
      <c r="D28" s="7">
        <v>2062</v>
      </c>
      <c r="E28" s="7">
        <v>2266</v>
      </c>
      <c r="F28" s="20">
        <f t="shared" si="1"/>
        <v>4328</v>
      </c>
      <c r="G28" s="59" t="s">
        <v>5</v>
      </c>
      <c r="H28" s="54"/>
      <c r="I28" s="22">
        <f>SUM(I24:I27)</f>
        <v>3047</v>
      </c>
      <c r="J28" s="22">
        <f>SUM(J24:J27)</f>
        <v>3214</v>
      </c>
      <c r="K28" s="22">
        <f>SUM(K24:K27)</f>
        <v>3216</v>
      </c>
      <c r="L28" s="24">
        <f t="shared" si="0"/>
        <v>6430</v>
      </c>
      <c r="M28" s="31"/>
    </row>
    <row r="29" spans="1:13" ht="13.15" customHeight="1" x14ac:dyDescent="0.15">
      <c r="A29" s="13"/>
      <c r="B29" s="44" t="s">
        <v>4</v>
      </c>
      <c r="C29" s="7">
        <v>1495</v>
      </c>
      <c r="D29" s="7">
        <v>1573</v>
      </c>
      <c r="E29" s="7">
        <v>1612</v>
      </c>
      <c r="F29" s="20">
        <f t="shared" si="1"/>
        <v>3185</v>
      </c>
      <c r="G29" s="43" t="s">
        <v>23</v>
      </c>
      <c r="H29" s="44" t="s">
        <v>8</v>
      </c>
      <c r="I29" s="7">
        <v>1297</v>
      </c>
      <c r="J29" s="7">
        <v>1440</v>
      </c>
      <c r="K29" s="7">
        <v>1419</v>
      </c>
      <c r="L29" s="21">
        <f t="shared" si="0"/>
        <v>2859</v>
      </c>
      <c r="M29" s="2"/>
    </row>
    <row r="30" spans="1:13" ht="13.15" customHeight="1" x14ac:dyDescent="0.15">
      <c r="A30" s="13"/>
      <c r="B30" s="44" t="s">
        <v>10</v>
      </c>
      <c r="C30" s="7">
        <v>1527</v>
      </c>
      <c r="D30" s="7">
        <v>1510</v>
      </c>
      <c r="E30" s="7">
        <v>1617</v>
      </c>
      <c r="F30" s="20">
        <f t="shared" si="1"/>
        <v>3127</v>
      </c>
      <c r="G30" s="43"/>
      <c r="H30" s="44" t="s">
        <v>4</v>
      </c>
      <c r="I30" s="7">
        <v>953</v>
      </c>
      <c r="J30" s="7">
        <v>995</v>
      </c>
      <c r="K30" s="7">
        <v>958</v>
      </c>
      <c r="L30" s="21">
        <f t="shared" si="0"/>
        <v>1953</v>
      </c>
      <c r="M30" s="2"/>
    </row>
    <row r="31" spans="1:13" ht="13.15" customHeight="1" x14ac:dyDescent="0.15">
      <c r="A31" s="13"/>
      <c r="B31" s="44" t="s">
        <v>11</v>
      </c>
      <c r="C31" s="7">
        <v>1964</v>
      </c>
      <c r="D31" s="7">
        <v>2036</v>
      </c>
      <c r="E31" s="7">
        <v>2154</v>
      </c>
      <c r="F31" s="20">
        <f t="shared" si="1"/>
        <v>4190</v>
      </c>
      <c r="G31" s="43"/>
      <c r="H31" s="44" t="s">
        <v>10</v>
      </c>
      <c r="I31" s="7">
        <v>905</v>
      </c>
      <c r="J31" s="7">
        <v>807</v>
      </c>
      <c r="K31" s="7">
        <v>894</v>
      </c>
      <c r="L31" s="21">
        <f t="shared" si="0"/>
        <v>1701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7218</v>
      </c>
      <c r="D32" s="22">
        <f>SUM(D28:D31)</f>
        <v>7181</v>
      </c>
      <c r="E32" s="22">
        <f>SUM(E28:E31)</f>
        <v>7649</v>
      </c>
      <c r="F32" s="23">
        <f t="shared" si="1"/>
        <v>14830</v>
      </c>
      <c r="G32" s="43"/>
      <c r="H32" s="44" t="s">
        <v>11</v>
      </c>
      <c r="I32" s="7">
        <v>1439</v>
      </c>
      <c r="J32" s="7">
        <v>1474</v>
      </c>
      <c r="K32" s="7">
        <v>1585</v>
      </c>
      <c r="L32" s="21">
        <f t="shared" si="0"/>
        <v>3059</v>
      </c>
      <c r="M32" s="2"/>
    </row>
    <row r="33" spans="1:13" ht="13.15" customHeight="1" x14ac:dyDescent="0.15">
      <c r="A33" s="13" t="s">
        <v>26</v>
      </c>
      <c r="B33" s="44" t="s">
        <v>8</v>
      </c>
      <c r="C33" s="7">
        <v>728</v>
      </c>
      <c r="D33" s="7">
        <v>770</v>
      </c>
      <c r="E33" s="7">
        <v>807</v>
      </c>
      <c r="F33" s="20">
        <f t="shared" si="1"/>
        <v>1577</v>
      </c>
      <c r="G33" s="43"/>
      <c r="H33" s="44" t="s">
        <v>12</v>
      </c>
      <c r="I33" s="7">
        <v>901</v>
      </c>
      <c r="J33" s="7">
        <v>1054</v>
      </c>
      <c r="K33" s="7">
        <v>1075</v>
      </c>
      <c r="L33" s="21">
        <f t="shared" si="0"/>
        <v>2129</v>
      </c>
      <c r="M33" s="2"/>
    </row>
    <row r="34" spans="1:13" ht="13.15" customHeight="1" x14ac:dyDescent="0.15">
      <c r="A34" s="13"/>
      <c r="B34" s="44" t="s">
        <v>4</v>
      </c>
      <c r="C34" s="7">
        <v>939</v>
      </c>
      <c r="D34" s="7">
        <v>1032</v>
      </c>
      <c r="E34" s="7">
        <v>1043</v>
      </c>
      <c r="F34" s="20">
        <f t="shared" si="1"/>
        <v>2075</v>
      </c>
      <c r="G34" s="43"/>
      <c r="H34" s="44" t="s">
        <v>13</v>
      </c>
      <c r="I34" s="7">
        <v>799</v>
      </c>
      <c r="J34" s="7">
        <v>788</v>
      </c>
      <c r="K34" s="7">
        <v>775</v>
      </c>
      <c r="L34" s="21">
        <f t="shared" si="0"/>
        <v>1563</v>
      </c>
      <c r="M34" s="2"/>
    </row>
    <row r="35" spans="1:13" ht="13.15" customHeight="1" x14ac:dyDescent="0.15">
      <c r="A35" s="13"/>
      <c r="B35" s="44" t="s">
        <v>10</v>
      </c>
      <c r="C35" s="7">
        <v>945</v>
      </c>
      <c r="D35" s="7">
        <v>1031</v>
      </c>
      <c r="E35" s="7">
        <v>1038</v>
      </c>
      <c r="F35" s="20">
        <f t="shared" si="1"/>
        <v>2069</v>
      </c>
      <c r="G35" s="59" t="s">
        <v>5</v>
      </c>
      <c r="H35" s="54"/>
      <c r="I35" s="22">
        <f>SUM(I29:I34)</f>
        <v>6294</v>
      </c>
      <c r="J35" s="22">
        <f>SUM(J29:J34)</f>
        <v>6558</v>
      </c>
      <c r="K35" s="22">
        <f>SUM(K29:K34)</f>
        <v>6706</v>
      </c>
      <c r="L35" s="24">
        <f t="shared" si="0"/>
        <v>13264</v>
      </c>
      <c r="M35" s="31"/>
    </row>
    <row r="36" spans="1:13" ht="13.15" customHeight="1" x14ac:dyDescent="0.15">
      <c r="A36" s="13"/>
      <c r="B36" s="44" t="s">
        <v>11</v>
      </c>
      <c r="C36" s="7">
        <v>1060</v>
      </c>
      <c r="D36" s="7">
        <v>984</v>
      </c>
      <c r="E36" s="7">
        <v>1014</v>
      </c>
      <c r="F36" s="20">
        <f t="shared" si="1"/>
        <v>1998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3672</v>
      </c>
      <c r="D37" s="22">
        <f>SUM(D33:D36)</f>
        <v>3817</v>
      </c>
      <c r="E37" s="22">
        <f>SUM(E33:E36)</f>
        <v>3902</v>
      </c>
      <c r="F37" s="23">
        <f t="shared" si="1"/>
        <v>7719</v>
      </c>
      <c r="G37" s="55" t="s">
        <v>6</v>
      </c>
      <c r="H37" s="56"/>
      <c r="I37" s="37">
        <f>C13+C21+C27+C32+C37+C44+I13+I19+I23+I28+I35</f>
        <v>96473</v>
      </c>
      <c r="J37" s="37">
        <f>D13+D21+D27+D32+D37+D44+J13+J19+J23+J28+J35</f>
        <v>93252</v>
      </c>
      <c r="K37" s="37">
        <f>E13+E21+E27+E32+E37+E44+K13+K19+K23+K28+K35</f>
        <v>97655</v>
      </c>
      <c r="L37" s="38">
        <f>SUM(J37:K37)</f>
        <v>190907</v>
      </c>
      <c r="M37" s="32"/>
    </row>
    <row r="38" spans="1:13" ht="13.15" customHeight="1" x14ac:dyDescent="0.15">
      <c r="A38" s="13" t="s">
        <v>27</v>
      </c>
      <c r="B38" s="44" t="s">
        <v>8</v>
      </c>
      <c r="C38" s="7">
        <v>1036</v>
      </c>
      <c r="D38" s="7">
        <v>1060</v>
      </c>
      <c r="E38" s="7">
        <v>1082</v>
      </c>
      <c r="F38" s="20">
        <f t="shared" si="1"/>
        <v>2142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44" t="s">
        <v>4</v>
      </c>
      <c r="C39" s="7">
        <v>767</v>
      </c>
      <c r="D39" s="7">
        <v>759</v>
      </c>
      <c r="E39" s="7">
        <v>823</v>
      </c>
      <c r="F39" s="20">
        <f t="shared" si="1"/>
        <v>1582</v>
      </c>
      <c r="G39" s="45" t="s">
        <v>44</v>
      </c>
      <c r="H39" s="48"/>
      <c r="I39" s="7">
        <v>-68</v>
      </c>
      <c r="J39" s="7">
        <v>-29</v>
      </c>
      <c r="K39" s="7">
        <v>-68</v>
      </c>
      <c r="L39" s="39">
        <f>SUM(J39:K39)</f>
        <v>-97</v>
      </c>
      <c r="M39" s="32"/>
    </row>
    <row r="40" spans="1:13" ht="13.15" customHeight="1" x14ac:dyDescent="0.15">
      <c r="A40" s="13"/>
      <c r="B40" s="44" t="s">
        <v>10</v>
      </c>
      <c r="C40" s="7">
        <v>1038</v>
      </c>
      <c r="D40" s="7">
        <v>1023</v>
      </c>
      <c r="E40" s="7">
        <v>1035</v>
      </c>
      <c r="F40" s="20">
        <f t="shared" si="1"/>
        <v>2058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44" t="s">
        <v>11</v>
      </c>
      <c r="C41" s="7">
        <v>1676</v>
      </c>
      <c r="D41" s="7">
        <v>1603</v>
      </c>
      <c r="E41" s="7">
        <v>1738</v>
      </c>
      <c r="F41" s="20">
        <f t="shared" si="1"/>
        <v>3341</v>
      </c>
      <c r="G41" s="45" t="s">
        <v>45</v>
      </c>
      <c r="H41" s="46"/>
      <c r="I41" s="7">
        <f>I37-95797</f>
        <v>676</v>
      </c>
      <c r="J41" s="7">
        <f>J37-92998</f>
        <v>254</v>
      </c>
      <c r="K41" s="7">
        <f>K37-97092</f>
        <v>563</v>
      </c>
      <c r="L41" s="39">
        <f>SUM(J41:K41)</f>
        <v>817</v>
      </c>
      <c r="M41" s="31"/>
    </row>
    <row r="42" spans="1:13" ht="13.15" customHeight="1" x14ac:dyDescent="0.15">
      <c r="A42" s="13"/>
      <c r="B42" s="44" t="s">
        <v>12</v>
      </c>
      <c r="C42" s="7">
        <v>1374</v>
      </c>
      <c r="D42" s="7">
        <v>1236</v>
      </c>
      <c r="E42" s="7">
        <v>1326</v>
      </c>
      <c r="F42" s="20">
        <f t="shared" si="1"/>
        <v>2562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44" t="s">
        <v>13</v>
      </c>
      <c r="C43" s="7">
        <v>2523</v>
      </c>
      <c r="D43" s="7">
        <v>2225</v>
      </c>
      <c r="E43" s="7">
        <v>2099</v>
      </c>
      <c r="F43" s="20">
        <f t="shared" si="1"/>
        <v>4324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8414</v>
      </c>
      <c r="D44" s="25">
        <f>SUM(D38:D43)</f>
        <v>7906</v>
      </c>
      <c r="E44" s="25">
        <f>SUM(E38:E43)</f>
        <v>8103</v>
      </c>
      <c r="F44" s="26">
        <f t="shared" si="1"/>
        <v>16009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5"/>
  <sheetViews>
    <sheetView view="pageBreakPreview" zoomScaleNormal="100" zoomScaleSheetLayoutView="100" workbookViewId="0">
      <selection activeCell="K43" sqref="K43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37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1624</v>
      </c>
      <c r="D4" s="35">
        <v>1458</v>
      </c>
      <c r="E4" s="35">
        <v>1568</v>
      </c>
      <c r="F4" s="17">
        <f>SUM(D4:E4)</f>
        <v>3026</v>
      </c>
      <c r="G4" s="40" t="s">
        <v>18</v>
      </c>
      <c r="H4" s="27" t="s">
        <v>8</v>
      </c>
      <c r="I4" s="35">
        <v>1895</v>
      </c>
      <c r="J4" s="35">
        <v>1616</v>
      </c>
      <c r="K4" s="35">
        <v>1613</v>
      </c>
      <c r="L4" s="18">
        <f t="shared" ref="L4:L35" si="0">SUM(J4:K4)</f>
        <v>3229</v>
      </c>
      <c r="M4" s="2"/>
    </row>
    <row r="5" spans="1:15" ht="13.15" customHeight="1" x14ac:dyDescent="0.15">
      <c r="A5" s="13"/>
      <c r="B5" s="4" t="s">
        <v>4</v>
      </c>
      <c r="C5" s="7">
        <v>1855</v>
      </c>
      <c r="D5" s="7">
        <v>1658</v>
      </c>
      <c r="E5" s="7">
        <v>1758</v>
      </c>
      <c r="F5" s="20">
        <f t="shared" ref="F5:F44" si="1">SUM(D5:E5)</f>
        <v>3416</v>
      </c>
      <c r="G5" s="5"/>
      <c r="H5" s="4" t="s">
        <v>4</v>
      </c>
      <c r="I5" s="7">
        <v>1404</v>
      </c>
      <c r="J5" s="7">
        <v>1175</v>
      </c>
      <c r="K5" s="7">
        <v>1206</v>
      </c>
      <c r="L5" s="21">
        <f t="shared" si="0"/>
        <v>2381</v>
      </c>
      <c r="M5" s="2"/>
    </row>
    <row r="6" spans="1:15" ht="13.15" customHeight="1" x14ac:dyDescent="0.15">
      <c r="A6" s="13"/>
      <c r="B6" s="4" t="s">
        <v>10</v>
      </c>
      <c r="C6" s="7">
        <v>6352</v>
      </c>
      <c r="D6" s="7">
        <v>4879</v>
      </c>
      <c r="E6" s="7">
        <v>5495</v>
      </c>
      <c r="F6" s="20">
        <f t="shared" si="1"/>
        <v>10374</v>
      </c>
      <c r="G6" s="5"/>
      <c r="H6" s="4" t="s">
        <v>10</v>
      </c>
      <c r="I6" s="7">
        <v>1038</v>
      </c>
      <c r="J6" s="7">
        <v>916</v>
      </c>
      <c r="K6" s="7">
        <v>874</v>
      </c>
      <c r="L6" s="21">
        <f t="shared" si="0"/>
        <v>1790</v>
      </c>
      <c r="M6" s="2"/>
    </row>
    <row r="7" spans="1:15" ht="13.15" customHeight="1" x14ac:dyDescent="0.15">
      <c r="A7" s="13"/>
      <c r="B7" s="4" t="s">
        <v>11</v>
      </c>
      <c r="C7" s="7">
        <v>3477</v>
      </c>
      <c r="D7" s="7">
        <v>3054</v>
      </c>
      <c r="E7" s="7">
        <v>3308</v>
      </c>
      <c r="F7" s="20">
        <f t="shared" si="1"/>
        <v>6362</v>
      </c>
      <c r="G7" s="5"/>
      <c r="H7" s="4" t="s">
        <v>11</v>
      </c>
      <c r="I7" s="7">
        <v>1721</v>
      </c>
      <c r="J7" s="7">
        <v>1625</v>
      </c>
      <c r="K7" s="7">
        <v>1623</v>
      </c>
      <c r="L7" s="21">
        <f t="shared" si="0"/>
        <v>3248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2564</v>
      </c>
      <c r="D8" s="7">
        <v>2686</v>
      </c>
      <c r="E8" s="7">
        <v>3175</v>
      </c>
      <c r="F8" s="20">
        <f t="shared" si="1"/>
        <v>5861</v>
      </c>
      <c r="G8" s="5"/>
      <c r="H8" s="4" t="s">
        <v>12</v>
      </c>
      <c r="I8" s="7">
        <v>1465</v>
      </c>
      <c r="J8" s="7">
        <v>1373</v>
      </c>
      <c r="K8" s="7">
        <v>1380</v>
      </c>
      <c r="L8" s="21">
        <f t="shared" si="0"/>
        <v>2753</v>
      </c>
      <c r="M8" s="2"/>
    </row>
    <row r="9" spans="1:15" ht="13.15" customHeight="1" x14ac:dyDescent="0.15">
      <c r="A9" s="13"/>
      <c r="B9" s="4" t="s">
        <v>13</v>
      </c>
      <c r="C9" s="7">
        <v>2229</v>
      </c>
      <c r="D9" s="7">
        <v>2201</v>
      </c>
      <c r="E9" s="7">
        <v>2311</v>
      </c>
      <c r="F9" s="20">
        <f t="shared" si="1"/>
        <v>4512</v>
      </c>
      <c r="G9" s="5"/>
      <c r="H9" s="4" t="s">
        <v>13</v>
      </c>
      <c r="I9" s="7">
        <v>1566</v>
      </c>
      <c r="J9" s="7">
        <v>1434</v>
      </c>
      <c r="K9" s="7">
        <v>1598</v>
      </c>
      <c r="L9" s="21">
        <f t="shared" si="0"/>
        <v>3032</v>
      </c>
      <c r="M9" s="2"/>
    </row>
    <row r="10" spans="1:15" ht="13.15" customHeight="1" x14ac:dyDescent="0.15">
      <c r="A10" s="13"/>
      <c r="B10" s="4" t="s">
        <v>14</v>
      </c>
      <c r="C10" s="7">
        <v>2423</v>
      </c>
      <c r="D10" s="7">
        <v>2443</v>
      </c>
      <c r="E10" s="7">
        <v>2736</v>
      </c>
      <c r="F10" s="20">
        <f t="shared" si="1"/>
        <v>5179</v>
      </c>
      <c r="G10" s="5"/>
      <c r="H10" s="4" t="s">
        <v>14</v>
      </c>
      <c r="I10" s="7">
        <v>1435</v>
      </c>
      <c r="J10" s="7">
        <v>1422</v>
      </c>
      <c r="K10" s="7">
        <v>1483</v>
      </c>
      <c r="L10" s="21">
        <f t="shared" si="0"/>
        <v>2905</v>
      </c>
      <c r="M10" s="2"/>
    </row>
    <row r="11" spans="1:15" ht="13.15" customHeight="1" x14ac:dyDescent="0.15">
      <c r="A11" s="13"/>
      <c r="B11" s="4" t="s">
        <v>15</v>
      </c>
      <c r="C11" s="7">
        <v>1602</v>
      </c>
      <c r="D11" s="7">
        <v>1763</v>
      </c>
      <c r="E11" s="7">
        <v>1903</v>
      </c>
      <c r="F11" s="20">
        <f t="shared" si="1"/>
        <v>3666</v>
      </c>
      <c r="G11" s="5"/>
      <c r="H11" s="4" t="s">
        <v>15</v>
      </c>
      <c r="I11" s="7">
        <v>1612</v>
      </c>
      <c r="J11" s="7">
        <v>1670</v>
      </c>
      <c r="K11" s="7">
        <v>1812</v>
      </c>
      <c r="L11" s="21">
        <f t="shared" si="0"/>
        <v>3482</v>
      </c>
      <c r="M11" s="2"/>
    </row>
    <row r="12" spans="1:15" ht="13.15" customHeight="1" x14ac:dyDescent="0.15">
      <c r="A12" s="13"/>
      <c r="B12" s="4" t="s">
        <v>16</v>
      </c>
      <c r="C12" s="7">
        <v>1996</v>
      </c>
      <c r="D12" s="7">
        <v>2335</v>
      </c>
      <c r="E12" s="7">
        <v>2466</v>
      </c>
      <c r="F12" s="20">
        <f t="shared" si="1"/>
        <v>4801</v>
      </c>
      <c r="G12" s="5"/>
      <c r="H12" s="4" t="s">
        <v>16</v>
      </c>
      <c r="I12" s="7">
        <v>1479</v>
      </c>
      <c r="J12" s="7">
        <v>1506</v>
      </c>
      <c r="K12" s="7">
        <v>1600</v>
      </c>
      <c r="L12" s="21">
        <f t="shared" si="0"/>
        <v>3106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24122</v>
      </c>
      <c r="D13" s="22">
        <f>SUM(D4:D12)</f>
        <v>22477</v>
      </c>
      <c r="E13" s="22">
        <f>SUM(E4:E12)</f>
        <v>24720</v>
      </c>
      <c r="F13" s="23">
        <f t="shared" si="1"/>
        <v>47197</v>
      </c>
      <c r="G13" s="59" t="s">
        <v>5</v>
      </c>
      <c r="H13" s="54"/>
      <c r="I13" s="22">
        <f>SUM(I4:I12)</f>
        <v>13615</v>
      </c>
      <c r="J13" s="22">
        <f>SUM(J4:J12)</f>
        <v>12737</v>
      </c>
      <c r="K13" s="22">
        <f>SUM(K4:K12)</f>
        <v>13189</v>
      </c>
      <c r="L13" s="24">
        <f t="shared" si="0"/>
        <v>25926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1160</v>
      </c>
      <c r="D14" s="7">
        <v>1038</v>
      </c>
      <c r="E14" s="7">
        <v>1119</v>
      </c>
      <c r="F14" s="20">
        <f t="shared" si="1"/>
        <v>2157</v>
      </c>
      <c r="G14" s="3" t="s">
        <v>21</v>
      </c>
      <c r="H14" s="4" t="s">
        <v>8</v>
      </c>
      <c r="I14" s="7">
        <v>1818</v>
      </c>
      <c r="J14" s="7">
        <v>1934</v>
      </c>
      <c r="K14" s="7">
        <v>1884</v>
      </c>
      <c r="L14" s="21">
        <f t="shared" si="0"/>
        <v>3818</v>
      </c>
      <c r="M14" s="2"/>
    </row>
    <row r="15" spans="1:15" ht="13.15" customHeight="1" x14ac:dyDescent="0.15">
      <c r="A15" s="13"/>
      <c r="B15" s="6" t="s">
        <v>4</v>
      </c>
      <c r="C15" s="7">
        <v>2025</v>
      </c>
      <c r="D15" s="7">
        <v>1820</v>
      </c>
      <c r="E15" s="7">
        <v>1987</v>
      </c>
      <c r="F15" s="20">
        <f t="shared" si="1"/>
        <v>3807</v>
      </c>
      <c r="G15" s="5"/>
      <c r="H15" s="4" t="s">
        <v>4</v>
      </c>
      <c r="I15" s="7">
        <v>1138</v>
      </c>
      <c r="J15" s="7">
        <v>1219</v>
      </c>
      <c r="K15" s="7">
        <v>1318</v>
      </c>
      <c r="L15" s="21">
        <f t="shared" si="0"/>
        <v>2537</v>
      </c>
      <c r="M15" s="2"/>
    </row>
    <row r="16" spans="1:15" ht="13.15" customHeight="1" x14ac:dyDescent="0.15">
      <c r="A16" s="13"/>
      <c r="B16" s="6" t="s">
        <v>10</v>
      </c>
      <c r="C16" s="7">
        <v>1108</v>
      </c>
      <c r="D16" s="7">
        <v>1204</v>
      </c>
      <c r="E16" s="7">
        <v>1137</v>
      </c>
      <c r="F16" s="20">
        <f t="shared" si="1"/>
        <v>2341</v>
      </c>
      <c r="G16" s="5"/>
      <c r="H16" s="4" t="s">
        <v>10</v>
      </c>
      <c r="I16" s="7">
        <v>1096</v>
      </c>
      <c r="J16" s="7">
        <v>1066</v>
      </c>
      <c r="K16" s="7">
        <v>1197</v>
      </c>
      <c r="L16" s="21">
        <f t="shared" si="0"/>
        <v>2263</v>
      </c>
      <c r="M16" s="2"/>
    </row>
    <row r="17" spans="1:13" ht="13.15" customHeight="1" x14ac:dyDescent="0.15">
      <c r="A17" s="13"/>
      <c r="B17" s="6" t="s">
        <v>11</v>
      </c>
      <c r="C17" s="7">
        <v>1529</v>
      </c>
      <c r="D17" s="7">
        <v>1609</v>
      </c>
      <c r="E17" s="7">
        <v>1690</v>
      </c>
      <c r="F17" s="20">
        <f t="shared" si="1"/>
        <v>3299</v>
      </c>
      <c r="G17" s="5"/>
      <c r="H17" s="4" t="s">
        <v>11</v>
      </c>
      <c r="I17" s="7">
        <v>1517</v>
      </c>
      <c r="J17" s="7">
        <v>1575</v>
      </c>
      <c r="K17" s="7">
        <v>1577</v>
      </c>
      <c r="L17" s="21">
        <f t="shared" si="0"/>
        <v>3152</v>
      </c>
      <c r="M17" s="2"/>
    </row>
    <row r="18" spans="1:13" ht="13.15" customHeight="1" x14ac:dyDescent="0.15">
      <c r="A18" s="13"/>
      <c r="B18" s="6" t="s">
        <v>12</v>
      </c>
      <c r="C18" s="7">
        <v>1381</v>
      </c>
      <c r="D18" s="7">
        <v>1382</v>
      </c>
      <c r="E18" s="7">
        <v>1378</v>
      </c>
      <c r="F18" s="20">
        <f t="shared" si="1"/>
        <v>2760</v>
      </c>
      <c r="G18" s="5"/>
      <c r="H18" s="4" t="s">
        <v>12</v>
      </c>
      <c r="I18" s="7">
        <v>498</v>
      </c>
      <c r="J18" s="7">
        <v>456</v>
      </c>
      <c r="K18" s="7">
        <v>498</v>
      </c>
      <c r="L18" s="21">
        <f t="shared" si="0"/>
        <v>954</v>
      </c>
      <c r="M18" s="2"/>
    </row>
    <row r="19" spans="1:13" ht="13.15" customHeight="1" x14ac:dyDescent="0.15">
      <c r="A19" s="13"/>
      <c r="B19" s="6" t="s">
        <v>13</v>
      </c>
      <c r="C19" s="7">
        <v>2905</v>
      </c>
      <c r="D19" s="7">
        <v>3161</v>
      </c>
      <c r="E19" s="7">
        <v>3340</v>
      </c>
      <c r="F19" s="20">
        <f t="shared" si="1"/>
        <v>6501</v>
      </c>
      <c r="G19" s="59" t="s">
        <v>5</v>
      </c>
      <c r="H19" s="54"/>
      <c r="I19" s="22">
        <f>SUM(I14:I18)</f>
        <v>6067</v>
      </c>
      <c r="J19" s="22">
        <f>SUM(J14:J18)</f>
        <v>6250</v>
      </c>
      <c r="K19" s="22">
        <f>SUM(K14:K18)</f>
        <v>6474</v>
      </c>
      <c r="L19" s="24">
        <f t="shared" si="0"/>
        <v>12724</v>
      </c>
      <c r="M19" s="31"/>
    </row>
    <row r="20" spans="1:13" ht="13.15" customHeight="1" x14ac:dyDescent="0.15">
      <c r="A20" s="13"/>
      <c r="B20" s="6" t="s">
        <v>14</v>
      </c>
      <c r="C20" s="7">
        <v>887</v>
      </c>
      <c r="D20" s="7">
        <v>932</v>
      </c>
      <c r="E20" s="7">
        <v>910</v>
      </c>
      <c r="F20" s="20">
        <f t="shared" si="1"/>
        <v>1842</v>
      </c>
      <c r="G20" s="5" t="s">
        <v>19</v>
      </c>
      <c r="H20" s="6" t="s">
        <v>8</v>
      </c>
      <c r="I20" s="7">
        <v>869</v>
      </c>
      <c r="J20" s="7">
        <v>926</v>
      </c>
      <c r="K20" s="7">
        <v>954</v>
      </c>
      <c r="L20" s="21">
        <f t="shared" si="0"/>
        <v>1880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10995</v>
      </c>
      <c r="D21" s="22">
        <f>SUM(D14:D20)</f>
        <v>11146</v>
      </c>
      <c r="E21" s="22">
        <f>SUM(E14:E20)</f>
        <v>11561</v>
      </c>
      <c r="F21" s="23">
        <f t="shared" si="1"/>
        <v>22707</v>
      </c>
      <c r="G21" s="5"/>
      <c r="H21" s="6" t="s">
        <v>4</v>
      </c>
      <c r="I21" s="7">
        <v>2104</v>
      </c>
      <c r="J21" s="7">
        <v>2209</v>
      </c>
      <c r="K21" s="7">
        <v>1915</v>
      </c>
      <c r="L21" s="21">
        <f t="shared" si="0"/>
        <v>4124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2759</v>
      </c>
      <c r="D22" s="7">
        <v>2351</v>
      </c>
      <c r="E22" s="7">
        <v>2523</v>
      </c>
      <c r="F22" s="20">
        <f t="shared" si="1"/>
        <v>4874</v>
      </c>
      <c r="G22" s="5"/>
      <c r="H22" s="6" t="s">
        <v>10</v>
      </c>
      <c r="I22" s="7">
        <v>1147</v>
      </c>
      <c r="J22" s="7">
        <v>1125</v>
      </c>
      <c r="K22" s="7">
        <v>1023</v>
      </c>
      <c r="L22" s="21">
        <f t="shared" si="0"/>
        <v>2148</v>
      </c>
      <c r="M22" s="2"/>
    </row>
    <row r="23" spans="1:13" ht="13.15" customHeight="1" x14ac:dyDescent="0.15">
      <c r="A23" s="13"/>
      <c r="B23" s="6" t="s">
        <v>4</v>
      </c>
      <c r="C23" s="7">
        <v>2027</v>
      </c>
      <c r="D23" s="7">
        <v>1582</v>
      </c>
      <c r="E23" s="7">
        <v>1743</v>
      </c>
      <c r="F23" s="20">
        <f t="shared" si="1"/>
        <v>3325</v>
      </c>
      <c r="G23" s="59" t="s">
        <v>5</v>
      </c>
      <c r="H23" s="54"/>
      <c r="I23" s="22">
        <f>SUM(I20:I22)</f>
        <v>4120</v>
      </c>
      <c r="J23" s="22">
        <f>SUM(J20:J22)</f>
        <v>4260</v>
      </c>
      <c r="K23" s="22">
        <f>SUM(K20:K22)</f>
        <v>3892</v>
      </c>
      <c r="L23" s="24">
        <f t="shared" si="0"/>
        <v>8152</v>
      </c>
      <c r="M23" s="31"/>
    </row>
    <row r="24" spans="1:13" ht="13.15" customHeight="1" x14ac:dyDescent="0.15">
      <c r="A24" s="13"/>
      <c r="B24" s="6" t="s">
        <v>10</v>
      </c>
      <c r="C24" s="7">
        <v>1283</v>
      </c>
      <c r="D24" s="7">
        <v>1090</v>
      </c>
      <c r="E24" s="7">
        <v>1258</v>
      </c>
      <c r="F24" s="20">
        <f t="shared" si="1"/>
        <v>2348</v>
      </c>
      <c r="G24" s="5" t="s">
        <v>22</v>
      </c>
      <c r="H24" s="6" t="s">
        <v>8</v>
      </c>
      <c r="I24" s="7">
        <v>533</v>
      </c>
      <c r="J24" s="7">
        <v>508</v>
      </c>
      <c r="K24" s="7">
        <v>532</v>
      </c>
      <c r="L24" s="21">
        <f t="shared" si="0"/>
        <v>1040</v>
      </c>
      <c r="M24" s="2"/>
    </row>
    <row r="25" spans="1:13" ht="13.15" customHeight="1" x14ac:dyDescent="0.15">
      <c r="A25" s="13"/>
      <c r="B25" s="6" t="s">
        <v>11</v>
      </c>
      <c r="C25" s="7">
        <v>1146</v>
      </c>
      <c r="D25" s="7">
        <v>1068</v>
      </c>
      <c r="E25" s="7">
        <v>1065</v>
      </c>
      <c r="F25" s="20">
        <f t="shared" si="1"/>
        <v>2133</v>
      </c>
      <c r="G25" s="5"/>
      <c r="H25" s="6" t="s">
        <v>4</v>
      </c>
      <c r="I25" s="7">
        <v>1218</v>
      </c>
      <c r="J25" s="7">
        <v>1234</v>
      </c>
      <c r="K25" s="7">
        <v>1238</v>
      </c>
      <c r="L25" s="21">
        <f t="shared" si="0"/>
        <v>2472</v>
      </c>
      <c r="M25" s="2"/>
    </row>
    <row r="26" spans="1:13" ht="13.15" customHeight="1" x14ac:dyDescent="0.15">
      <c r="A26" s="13"/>
      <c r="B26" s="6" t="s">
        <v>12</v>
      </c>
      <c r="C26" s="7">
        <v>1745</v>
      </c>
      <c r="D26" s="7">
        <v>1644</v>
      </c>
      <c r="E26" s="7">
        <v>1706</v>
      </c>
      <c r="F26" s="20">
        <f t="shared" si="1"/>
        <v>3350</v>
      </c>
      <c r="G26" s="5"/>
      <c r="H26" s="6" t="s">
        <v>10</v>
      </c>
      <c r="I26" s="7">
        <v>1032</v>
      </c>
      <c r="J26" s="7">
        <v>1163</v>
      </c>
      <c r="K26" s="7">
        <v>1168</v>
      </c>
      <c r="L26" s="21">
        <f t="shared" si="0"/>
        <v>2331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8960</v>
      </c>
      <c r="D27" s="22">
        <f>SUM(D22:D26)</f>
        <v>7735</v>
      </c>
      <c r="E27" s="22">
        <f>SUM(E22:E26)</f>
        <v>8295</v>
      </c>
      <c r="F27" s="23">
        <f t="shared" si="1"/>
        <v>16030</v>
      </c>
      <c r="G27" s="5"/>
      <c r="H27" s="6" t="s">
        <v>11</v>
      </c>
      <c r="I27" s="7">
        <v>272</v>
      </c>
      <c r="J27" s="7">
        <v>315</v>
      </c>
      <c r="K27" s="7">
        <v>285</v>
      </c>
      <c r="L27" s="21">
        <f t="shared" si="0"/>
        <v>600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2233</v>
      </c>
      <c r="D28" s="7">
        <v>2059</v>
      </c>
      <c r="E28" s="7">
        <v>2265</v>
      </c>
      <c r="F28" s="20">
        <f t="shared" si="1"/>
        <v>4324</v>
      </c>
      <c r="G28" s="59" t="s">
        <v>5</v>
      </c>
      <c r="H28" s="54"/>
      <c r="I28" s="22">
        <f>SUM(I24:I27)</f>
        <v>3055</v>
      </c>
      <c r="J28" s="22">
        <f>SUM(J24:J27)</f>
        <v>3220</v>
      </c>
      <c r="K28" s="22">
        <f>SUM(K24:K27)</f>
        <v>3223</v>
      </c>
      <c r="L28" s="24">
        <f t="shared" si="0"/>
        <v>6443</v>
      </c>
      <c r="M28" s="31"/>
    </row>
    <row r="29" spans="1:13" ht="13.15" customHeight="1" x14ac:dyDescent="0.15">
      <c r="A29" s="13"/>
      <c r="B29" s="6" t="s">
        <v>4</v>
      </c>
      <c r="C29" s="7">
        <v>1490</v>
      </c>
      <c r="D29" s="7">
        <v>1561</v>
      </c>
      <c r="E29" s="7">
        <v>1604</v>
      </c>
      <c r="F29" s="20">
        <f t="shared" si="1"/>
        <v>3165</v>
      </c>
      <c r="G29" s="5" t="s">
        <v>23</v>
      </c>
      <c r="H29" s="6" t="s">
        <v>8</v>
      </c>
      <c r="I29" s="7">
        <v>1300</v>
      </c>
      <c r="J29" s="7">
        <v>1438</v>
      </c>
      <c r="K29" s="7">
        <v>1421</v>
      </c>
      <c r="L29" s="21">
        <f t="shared" si="0"/>
        <v>2859</v>
      </c>
      <c r="M29" s="2"/>
    </row>
    <row r="30" spans="1:13" ht="13.15" customHeight="1" x14ac:dyDescent="0.15">
      <c r="A30" s="13"/>
      <c r="B30" s="6" t="s">
        <v>10</v>
      </c>
      <c r="C30" s="7">
        <v>1523</v>
      </c>
      <c r="D30" s="7">
        <v>1511</v>
      </c>
      <c r="E30" s="7">
        <v>1614</v>
      </c>
      <c r="F30" s="20">
        <f t="shared" si="1"/>
        <v>3125</v>
      </c>
      <c r="G30" s="5"/>
      <c r="H30" s="6" t="s">
        <v>4</v>
      </c>
      <c r="I30" s="7">
        <v>955</v>
      </c>
      <c r="J30" s="7">
        <v>994</v>
      </c>
      <c r="K30" s="7">
        <v>958</v>
      </c>
      <c r="L30" s="21">
        <f t="shared" si="0"/>
        <v>1952</v>
      </c>
      <c r="M30" s="2"/>
    </row>
    <row r="31" spans="1:13" ht="13.15" customHeight="1" x14ac:dyDescent="0.15">
      <c r="A31" s="13"/>
      <c r="B31" s="6" t="s">
        <v>11</v>
      </c>
      <c r="C31" s="7">
        <v>1954</v>
      </c>
      <c r="D31" s="7">
        <v>2026</v>
      </c>
      <c r="E31" s="7">
        <v>2141</v>
      </c>
      <c r="F31" s="20">
        <f t="shared" si="1"/>
        <v>4167</v>
      </c>
      <c r="G31" s="5"/>
      <c r="H31" s="6" t="s">
        <v>10</v>
      </c>
      <c r="I31" s="7">
        <v>899</v>
      </c>
      <c r="J31" s="7">
        <v>801</v>
      </c>
      <c r="K31" s="7">
        <v>891</v>
      </c>
      <c r="L31" s="21">
        <f t="shared" si="0"/>
        <v>1692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7200</v>
      </c>
      <c r="D32" s="22">
        <f>SUM(D28:D31)</f>
        <v>7157</v>
      </c>
      <c r="E32" s="22">
        <f>SUM(E28:E31)</f>
        <v>7624</v>
      </c>
      <c r="F32" s="23">
        <f t="shared" si="1"/>
        <v>14781</v>
      </c>
      <c r="G32" s="5"/>
      <c r="H32" s="6" t="s">
        <v>11</v>
      </c>
      <c r="I32" s="7">
        <v>1441</v>
      </c>
      <c r="J32" s="7">
        <v>1479</v>
      </c>
      <c r="K32" s="7">
        <v>1587</v>
      </c>
      <c r="L32" s="21">
        <f t="shared" si="0"/>
        <v>3066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726</v>
      </c>
      <c r="D33" s="7">
        <v>765</v>
      </c>
      <c r="E33" s="7">
        <v>808</v>
      </c>
      <c r="F33" s="20">
        <f t="shared" si="1"/>
        <v>1573</v>
      </c>
      <c r="G33" s="5"/>
      <c r="H33" s="6" t="s">
        <v>12</v>
      </c>
      <c r="I33" s="7">
        <v>897</v>
      </c>
      <c r="J33" s="7">
        <v>1057</v>
      </c>
      <c r="K33" s="7">
        <v>1078</v>
      </c>
      <c r="L33" s="21">
        <f t="shared" si="0"/>
        <v>2135</v>
      </c>
      <c r="M33" s="2"/>
    </row>
    <row r="34" spans="1:13" ht="13.15" customHeight="1" x14ac:dyDescent="0.15">
      <c r="A34" s="13"/>
      <c r="B34" s="6" t="s">
        <v>4</v>
      </c>
      <c r="C34" s="7">
        <v>952</v>
      </c>
      <c r="D34" s="7">
        <v>1046</v>
      </c>
      <c r="E34" s="7">
        <v>1059</v>
      </c>
      <c r="F34" s="20">
        <f t="shared" si="1"/>
        <v>2105</v>
      </c>
      <c r="G34" s="5"/>
      <c r="H34" s="6" t="s">
        <v>13</v>
      </c>
      <c r="I34" s="7">
        <v>803</v>
      </c>
      <c r="J34" s="7">
        <v>789</v>
      </c>
      <c r="K34" s="7">
        <v>776</v>
      </c>
      <c r="L34" s="21">
        <f t="shared" si="0"/>
        <v>1565</v>
      </c>
      <c r="M34" s="2"/>
    </row>
    <row r="35" spans="1:13" ht="13.15" customHeight="1" x14ac:dyDescent="0.15">
      <c r="A35" s="13"/>
      <c r="B35" s="6" t="s">
        <v>10</v>
      </c>
      <c r="C35" s="7">
        <v>942</v>
      </c>
      <c r="D35" s="7">
        <v>1029</v>
      </c>
      <c r="E35" s="7">
        <v>1035</v>
      </c>
      <c r="F35" s="20">
        <f t="shared" si="1"/>
        <v>2064</v>
      </c>
      <c r="G35" s="59" t="s">
        <v>5</v>
      </c>
      <c r="H35" s="54"/>
      <c r="I35" s="22">
        <f>SUM(I29:I34)</f>
        <v>6295</v>
      </c>
      <c r="J35" s="22">
        <f>SUM(J29:J34)</f>
        <v>6558</v>
      </c>
      <c r="K35" s="22">
        <f>SUM(K29:K34)</f>
        <v>6711</v>
      </c>
      <c r="L35" s="24">
        <f t="shared" si="0"/>
        <v>13269</v>
      </c>
      <c r="M35" s="31"/>
    </row>
    <row r="36" spans="1:13" ht="13.15" customHeight="1" x14ac:dyDescent="0.15">
      <c r="A36" s="13"/>
      <c r="B36" s="6" t="s">
        <v>11</v>
      </c>
      <c r="C36" s="7">
        <v>1055</v>
      </c>
      <c r="D36" s="7">
        <v>983</v>
      </c>
      <c r="E36" s="7">
        <v>1012</v>
      </c>
      <c r="F36" s="20">
        <f t="shared" si="1"/>
        <v>1995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3675</v>
      </c>
      <c r="D37" s="22">
        <f>SUM(D33:D36)</f>
        <v>3823</v>
      </c>
      <c r="E37" s="22">
        <f>SUM(E33:E36)</f>
        <v>3914</v>
      </c>
      <c r="F37" s="23">
        <f t="shared" si="1"/>
        <v>7737</v>
      </c>
      <c r="G37" s="55" t="s">
        <v>6</v>
      </c>
      <c r="H37" s="56"/>
      <c r="I37" s="37">
        <f>C13+C21+C27+C32+C37+C44+I13+I19+I23+I28+I35</f>
        <v>96541</v>
      </c>
      <c r="J37" s="37">
        <f>D13+D21+D27+D32+D37+D44+J13+J19+J23+J28+J35</f>
        <v>93281</v>
      </c>
      <c r="K37" s="37">
        <f>E13+E21+E27+E32+E37+E44+K13+K19+K23+K28+K35</f>
        <v>97723</v>
      </c>
      <c r="L37" s="38">
        <f>SUM(J37:K37)</f>
        <v>191004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1037</v>
      </c>
      <c r="D38" s="7">
        <v>1064</v>
      </c>
      <c r="E38" s="7">
        <v>1082</v>
      </c>
      <c r="F38" s="20">
        <f t="shared" si="1"/>
        <v>2146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759</v>
      </c>
      <c r="D39" s="7">
        <v>753</v>
      </c>
      <c r="E39" s="7">
        <v>817</v>
      </c>
      <c r="F39" s="20">
        <f t="shared" si="1"/>
        <v>1570</v>
      </c>
      <c r="G39" s="45" t="s">
        <v>29</v>
      </c>
      <c r="H39" s="48"/>
      <c r="I39" s="7">
        <v>-53</v>
      </c>
      <c r="J39" s="7">
        <v>-33</v>
      </c>
      <c r="K39" s="7">
        <v>-37</v>
      </c>
      <c r="L39" s="39">
        <f>SUM(J39:K39)</f>
        <v>-70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1026</v>
      </c>
      <c r="E40" s="7">
        <v>1045</v>
      </c>
      <c r="F40" s="20">
        <f t="shared" si="1"/>
        <v>2071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1673</v>
      </c>
      <c r="D41" s="7">
        <v>1600</v>
      </c>
      <c r="E41" s="7">
        <v>1735</v>
      </c>
      <c r="F41" s="20">
        <f t="shared" si="1"/>
        <v>3335</v>
      </c>
      <c r="G41" s="45" t="s">
        <v>28</v>
      </c>
      <c r="H41" s="46"/>
      <c r="I41" s="7">
        <v>651</v>
      </c>
      <c r="J41" s="7">
        <v>240</v>
      </c>
      <c r="K41" s="7">
        <v>577</v>
      </c>
      <c r="L41" s="39">
        <f>SUM(J41:K41)</f>
        <v>817</v>
      </c>
      <c r="M41" s="31"/>
    </row>
    <row r="42" spans="1:13" ht="13.15" customHeight="1" x14ac:dyDescent="0.15">
      <c r="A42" s="13"/>
      <c r="B42" s="6" t="s">
        <v>12</v>
      </c>
      <c r="C42" s="7">
        <v>1381</v>
      </c>
      <c r="D42" s="7">
        <v>1239</v>
      </c>
      <c r="E42" s="7">
        <v>1331</v>
      </c>
      <c r="F42" s="20">
        <f t="shared" si="1"/>
        <v>2570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2544</v>
      </c>
      <c r="D43" s="7">
        <v>2236</v>
      </c>
      <c r="E43" s="7">
        <v>2110</v>
      </c>
      <c r="F43" s="20">
        <f t="shared" si="1"/>
        <v>4346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8437</v>
      </c>
      <c r="D44" s="25">
        <f>SUM(D38:D43)</f>
        <v>7918</v>
      </c>
      <c r="E44" s="25">
        <f>SUM(E38:E43)</f>
        <v>8120</v>
      </c>
      <c r="F44" s="26">
        <f t="shared" si="1"/>
        <v>16038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7:L34 L4:L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1"/>
  <sheetViews>
    <sheetView view="pageBreakPreview" zoomScaleNormal="70" zoomScaleSheetLayoutView="100" workbookViewId="0">
      <selection activeCell="Q37" sqref="Q37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36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1626</v>
      </c>
      <c r="D4" s="35">
        <v>1458</v>
      </c>
      <c r="E4" s="35">
        <v>1569</v>
      </c>
      <c r="F4" s="17">
        <f>SUM(D4:E4)</f>
        <v>3027</v>
      </c>
      <c r="G4" s="40" t="s">
        <v>18</v>
      </c>
      <c r="H4" s="27" t="s">
        <v>8</v>
      </c>
      <c r="I4" s="35">
        <v>1897</v>
      </c>
      <c r="J4" s="35">
        <v>1621</v>
      </c>
      <c r="K4" s="35">
        <v>1616</v>
      </c>
      <c r="L4" s="21">
        <f t="shared" ref="L4:L34" si="0">SUM(J4:K4)</f>
        <v>3237</v>
      </c>
      <c r="M4" s="2"/>
    </row>
    <row r="5" spans="1:15" ht="13.15" customHeight="1" x14ac:dyDescent="0.15">
      <c r="A5" s="13"/>
      <c r="B5" s="4" t="s">
        <v>4</v>
      </c>
      <c r="C5" s="7">
        <v>1860</v>
      </c>
      <c r="D5" s="7">
        <v>1656</v>
      </c>
      <c r="E5" s="7">
        <v>1762</v>
      </c>
      <c r="F5" s="20">
        <f t="shared" ref="F5:F43" si="1">SUM(D5:E5)</f>
        <v>3418</v>
      </c>
      <c r="G5" s="5"/>
      <c r="H5" s="4" t="s">
        <v>4</v>
      </c>
      <c r="I5" s="7">
        <v>1407</v>
      </c>
      <c r="J5" s="7">
        <v>1174</v>
      </c>
      <c r="K5" s="7">
        <v>1207</v>
      </c>
      <c r="L5" s="21">
        <f t="shared" si="0"/>
        <v>2381</v>
      </c>
      <c r="M5" s="2"/>
    </row>
    <row r="6" spans="1:15" ht="13.15" customHeight="1" x14ac:dyDescent="0.15">
      <c r="A6" s="13"/>
      <c r="B6" s="4" t="s">
        <v>10</v>
      </c>
      <c r="C6" s="7">
        <v>6346</v>
      </c>
      <c r="D6" s="7">
        <v>4879</v>
      </c>
      <c r="E6" s="7">
        <v>5487</v>
      </c>
      <c r="F6" s="20">
        <f t="shared" si="1"/>
        <v>10366</v>
      </c>
      <c r="G6" s="5"/>
      <c r="H6" s="4" t="s">
        <v>10</v>
      </c>
      <c r="I6" s="7">
        <v>1043</v>
      </c>
      <c r="J6" s="7">
        <v>917</v>
      </c>
      <c r="K6" s="7">
        <v>878</v>
      </c>
      <c r="L6" s="21">
        <f t="shared" si="0"/>
        <v>1795</v>
      </c>
      <c r="M6" s="2"/>
    </row>
    <row r="7" spans="1:15" ht="13.15" customHeight="1" x14ac:dyDescent="0.15">
      <c r="A7" s="13"/>
      <c r="B7" s="4" t="s">
        <v>11</v>
      </c>
      <c r="C7" s="7">
        <v>3479</v>
      </c>
      <c r="D7" s="7">
        <v>3061</v>
      </c>
      <c r="E7" s="7">
        <v>3305</v>
      </c>
      <c r="F7" s="20">
        <f t="shared" si="1"/>
        <v>6366</v>
      </c>
      <c r="G7" s="5"/>
      <c r="H7" s="4" t="s">
        <v>11</v>
      </c>
      <c r="I7" s="7">
        <v>1725</v>
      </c>
      <c r="J7" s="7">
        <v>1627</v>
      </c>
      <c r="K7" s="7">
        <v>1619</v>
      </c>
      <c r="L7" s="21">
        <f t="shared" si="0"/>
        <v>3246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2568</v>
      </c>
      <c r="D8" s="7">
        <v>2681</v>
      </c>
      <c r="E8" s="7">
        <v>3181</v>
      </c>
      <c r="F8" s="20">
        <f t="shared" si="1"/>
        <v>5862</v>
      </c>
      <c r="G8" s="5"/>
      <c r="H8" s="4" t="s">
        <v>12</v>
      </c>
      <c r="I8" s="7">
        <v>1459</v>
      </c>
      <c r="J8" s="7">
        <v>1372</v>
      </c>
      <c r="K8" s="7">
        <v>1375</v>
      </c>
      <c r="L8" s="21">
        <f t="shared" si="0"/>
        <v>2747</v>
      </c>
      <c r="M8" s="2"/>
    </row>
    <row r="9" spans="1:15" ht="13.15" customHeight="1" x14ac:dyDescent="0.15">
      <c r="A9" s="13"/>
      <c r="B9" s="4" t="s">
        <v>13</v>
      </c>
      <c r="C9" s="7">
        <v>2230</v>
      </c>
      <c r="D9" s="7">
        <v>2205</v>
      </c>
      <c r="E9" s="7">
        <v>2308</v>
      </c>
      <c r="F9" s="20">
        <f t="shared" si="1"/>
        <v>4513</v>
      </c>
      <c r="G9" s="5"/>
      <c r="H9" s="4" t="s">
        <v>13</v>
      </c>
      <c r="I9" s="7">
        <v>1569</v>
      </c>
      <c r="J9" s="7">
        <v>1441</v>
      </c>
      <c r="K9" s="7">
        <v>1599</v>
      </c>
      <c r="L9" s="21">
        <f t="shared" si="0"/>
        <v>3040</v>
      </c>
      <c r="M9" s="2"/>
    </row>
    <row r="10" spans="1:15" ht="13.15" customHeight="1" x14ac:dyDescent="0.15">
      <c r="A10" s="13"/>
      <c r="B10" s="4" t="s">
        <v>14</v>
      </c>
      <c r="C10" s="7">
        <v>2432</v>
      </c>
      <c r="D10" s="7">
        <v>2450</v>
      </c>
      <c r="E10" s="7">
        <v>2745</v>
      </c>
      <c r="F10" s="20">
        <f t="shared" si="1"/>
        <v>5195</v>
      </c>
      <c r="G10" s="5"/>
      <c r="H10" s="4" t="s">
        <v>14</v>
      </c>
      <c r="I10" s="7">
        <v>1435</v>
      </c>
      <c r="J10" s="7">
        <v>1418</v>
      </c>
      <c r="K10" s="7">
        <v>1484</v>
      </c>
      <c r="L10" s="21">
        <f t="shared" si="0"/>
        <v>2902</v>
      </c>
      <c r="M10" s="2"/>
    </row>
    <row r="11" spans="1:15" ht="13.15" customHeight="1" x14ac:dyDescent="0.15">
      <c r="A11" s="13"/>
      <c r="B11" s="4" t="s">
        <v>15</v>
      </c>
      <c r="C11" s="7">
        <v>1596</v>
      </c>
      <c r="D11" s="7">
        <v>1758</v>
      </c>
      <c r="E11" s="7">
        <v>1897</v>
      </c>
      <c r="F11" s="20">
        <f t="shared" si="1"/>
        <v>3655</v>
      </c>
      <c r="G11" s="5"/>
      <c r="H11" s="4" t="s">
        <v>15</v>
      </c>
      <c r="I11" s="7">
        <v>1616</v>
      </c>
      <c r="J11" s="7">
        <v>1668</v>
      </c>
      <c r="K11" s="7">
        <v>1816</v>
      </c>
      <c r="L11" s="21">
        <f t="shared" si="0"/>
        <v>3484</v>
      </c>
      <c r="M11" s="2"/>
    </row>
    <row r="12" spans="1:15" ht="13.15" customHeight="1" x14ac:dyDescent="0.15">
      <c r="A12" s="13"/>
      <c r="B12" s="4" t="s">
        <v>16</v>
      </c>
      <c r="C12" s="7">
        <v>1992</v>
      </c>
      <c r="D12" s="7">
        <v>2331</v>
      </c>
      <c r="E12" s="7">
        <v>2463</v>
      </c>
      <c r="F12" s="20">
        <f t="shared" si="1"/>
        <v>4794</v>
      </c>
      <c r="G12" s="5"/>
      <c r="H12" s="4" t="s">
        <v>16</v>
      </c>
      <c r="I12" s="7">
        <v>1481</v>
      </c>
      <c r="J12" s="7">
        <v>1513</v>
      </c>
      <c r="K12" s="7">
        <v>1599</v>
      </c>
      <c r="L12" s="21">
        <f t="shared" si="0"/>
        <v>3112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24129</v>
      </c>
      <c r="D13" s="22">
        <f t="shared" ref="D13:E13" si="2">SUM(D4:D12)</f>
        <v>22479</v>
      </c>
      <c r="E13" s="22">
        <f t="shared" si="2"/>
        <v>24717</v>
      </c>
      <c r="F13" s="23">
        <f>SUM(D13:E13)</f>
        <v>47196</v>
      </c>
      <c r="G13" s="59" t="s">
        <v>5</v>
      </c>
      <c r="H13" s="54"/>
      <c r="I13" s="22">
        <f>SUM(I4:I12)</f>
        <v>13632</v>
      </c>
      <c r="J13" s="22">
        <f>SUM(J4:J12)</f>
        <v>12751</v>
      </c>
      <c r="K13" s="22">
        <f>SUM(K4:K12)</f>
        <v>13193</v>
      </c>
      <c r="L13" s="24">
        <f>SUM(J13:K13)</f>
        <v>25944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1156</v>
      </c>
      <c r="D14" s="7">
        <v>1033</v>
      </c>
      <c r="E14" s="7">
        <v>1114</v>
      </c>
      <c r="F14" s="20">
        <f t="shared" si="1"/>
        <v>2147</v>
      </c>
      <c r="G14" s="3" t="s">
        <v>21</v>
      </c>
      <c r="H14" s="4" t="s">
        <v>8</v>
      </c>
      <c r="I14" s="7">
        <v>1822</v>
      </c>
      <c r="J14" s="7">
        <v>1939</v>
      </c>
      <c r="K14" s="7">
        <v>1891</v>
      </c>
      <c r="L14" s="21">
        <f t="shared" si="0"/>
        <v>3830</v>
      </c>
      <c r="M14" s="2"/>
    </row>
    <row r="15" spans="1:15" ht="13.15" customHeight="1" x14ac:dyDescent="0.15">
      <c r="A15" s="13"/>
      <c r="B15" s="6" t="s">
        <v>4</v>
      </c>
      <c r="C15" s="7">
        <v>2028</v>
      </c>
      <c r="D15" s="7">
        <v>1824</v>
      </c>
      <c r="E15" s="7">
        <v>1983</v>
      </c>
      <c r="F15" s="20">
        <f t="shared" si="1"/>
        <v>3807</v>
      </c>
      <c r="G15" s="5"/>
      <c r="H15" s="4" t="s">
        <v>4</v>
      </c>
      <c r="I15" s="7">
        <v>1140</v>
      </c>
      <c r="J15" s="7">
        <v>1228</v>
      </c>
      <c r="K15" s="7">
        <v>1321</v>
      </c>
      <c r="L15" s="21">
        <f t="shared" si="0"/>
        <v>2549</v>
      </c>
      <c r="M15" s="2"/>
    </row>
    <row r="16" spans="1:15" ht="13.15" customHeight="1" x14ac:dyDescent="0.15">
      <c r="A16" s="13"/>
      <c r="B16" s="6" t="s">
        <v>10</v>
      </c>
      <c r="C16" s="7">
        <v>1105</v>
      </c>
      <c r="D16" s="7">
        <v>1204</v>
      </c>
      <c r="E16" s="7">
        <v>1138</v>
      </c>
      <c r="F16" s="20">
        <f t="shared" si="1"/>
        <v>2342</v>
      </c>
      <c r="G16" s="5"/>
      <c r="H16" s="4" t="s">
        <v>10</v>
      </c>
      <c r="I16" s="7">
        <v>1099</v>
      </c>
      <c r="J16" s="7">
        <v>1061</v>
      </c>
      <c r="K16" s="7">
        <v>1202</v>
      </c>
      <c r="L16" s="21">
        <f t="shared" si="0"/>
        <v>2263</v>
      </c>
      <c r="M16" s="2"/>
    </row>
    <row r="17" spans="1:13" ht="13.15" customHeight="1" x14ac:dyDescent="0.15">
      <c r="A17" s="13"/>
      <c r="B17" s="6" t="s">
        <v>11</v>
      </c>
      <c r="C17" s="7">
        <v>1536</v>
      </c>
      <c r="D17" s="7">
        <v>1618</v>
      </c>
      <c r="E17" s="7">
        <v>1696</v>
      </c>
      <c r="F17" s="20">
        <f t="shared" si="1"/>
        <v>3314</v>
      </c>
      <c r="G17" s="5"/>
      <c r="H17" s="4" t="s">
        <v>11</v>
      </c>
      <c r="I17" s="7">
        <v>1522</v>
      </c>
      <c r="J17" s="7">
        <v>1576</v>
      </c>
      <c r="K17" s="7">
        <v>1578</v>
      </c>
      <c r="L17" s="21">
        <f t="shared" si="0"/>
        <v>3154</v>
      </c>
      <c r="M17" s="2"/>
    </row>
    <row r="18" spans="1:13" ht="13.15" customHeight="1" x14ac:dyDescent="0.15">
      <c r="A18" s="13"/>
      <c r="B18" s="6" t="s">
        <v>12</v>
      </c>
      <c r="C18" s="7">
        <v>1380</v>
      </c>
      <c r="D18" s="7">
        <v>1379</v>
      </c>
      <c r="E18" s="7">
        <v>1384</v>
      </c>
      <c r="F18" s="20">
        <f t="shared" si="1"/>
        <v>2763</v>
      </c>
      <c r="G18" s="5"/>
      <c r="H18" s="4" t="s">
        <v>12</v>
      </c>
      <c r="I18" s="7">
        <v>501</v>
      </c>
      <c r="J18" s="7">
        <v>460</v>
      </c>
      <c r="K18" s="7">
        <v>506</v>
      </c>
      <c r="L18" s="21">
        <f t="shared" si="0"/>
        <v>966</v>
      </c>
      <c r="M18" s="2"/>
    </row>
    <row r="19" spans="1:13" ht="13.15" customHeight="1" x14ac:dyDescent="0.15">
      <c r="A19" s="13"/>
      <c r="B19" s="6" t="s">
        <v>13</v>
      </c>
      <c r="C19" s="7">
        <v>2905</v>
      </c>
      <c r="D19" s="7">
        <v>3163</v>
      </c>
      <c r="E19" s="7">
        <v>3329</v>
      </c>
      <c r="F19" s="20">
        <f t="shared" si="1"/>
        <v>6492</v>
      </c>
      <c r="G19" s="59" t="s">
        <v>5</v>
      </c>
      <c r="H19" s="54"/>
      <c r="I19" s="22">
        <f>SUM(I14:I18)</f>
        <v>6084</v>
      </c>
      <c r="J19" s="22">
        <f>SUM(J14:J18)</f>
        <v>6264</v>
      </c>
      <c r="K19" s="22">
        <f>SUM(K14:K18)</f>
        <v>6498</v>
      </c>
      <c r="L19" s="24">
        <f>SUM(J19:K19)</f>
        <v>12762</v>
      </c>
      <c r="M19" s="31"/>
    </row>
    <row r="20" spans="1:13" ht="13.15" customHeight="1" x14ac:dyDescent="0.15">
      <c r="A20" s="13"/>
      <c r="B20" s="6" t="s">
        <v>14</v>
      </c>
      <c r="C20" s="7">
        <v>885</v>
      </c>
      <c r="D20" s="7">
        <v>933</v>
      </c>
      <c r="E20" s="7">
        <v>914</v>
      </c>
      <c r="F20" s="20">
        <f t="shared" si="1"/>
        <v>1847</v>
      </c>
      <c r="G20" s="5" t="s">
        <v>19</v>
      </c>
      <c r="H20" s="6" t="s">
        <v>8</v>
      </c>
      <c r="I20" s="7">
        <v>869</v>
      </c>
      <c r="J20" s="7">
        <v>927</v>
      </c>
      <c r="K20" s="7">
        <v>955</v>
      </c>
      <c r="L20" s="21">
        <f t="shared" si="0"/>
        <v>1882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10995</v>
      </c>
      <c r="D21" s="22">
        <f>SUM(D14:D20)</f>
        <v>11154</v>
      </c>
      <c r="E21" s="22">
        <f>SUM(E14:E20)</f>
        <v>11558</v>
      </c>
      <c r="F21" s="23">
        <f>SUM(D21:E21)</f>
        <v>22712</v>
      </c>
      <c r="G21" s="5"/>
      <c r="H21" s="6" t="s">
        <v>4</v>
      </c>
      <c r="I21" s="7">
        <v>2092</v>
      </c>
      <c r="J21" s="7">
        <v>2197</v>
      </c>
      <c r="K21" s="7">
        <v>1905</v>
      </c>
      <c r="L21" s="21">
        <f t="shared" si="0"/>
        <v>4102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2751</v>
      </c>
      <c r="D22" s="7">
        <v>2349</v>
      </c>
      <c r="E22" s="7">
        <v>2520</v>
      </c>
      <c r="F22" s="20">
        <f t="shared" si="1"/>
        <v>4869</v>
      </c>
      <c r="G22" s="5"/>
      <c r="H22" s="6" t="s">
        <v>10</v>
      </c>
      <c r="I22" s="7">
        <v>1146</v>
      </c>
      <c r="J22" s="7">
        <v>1126</v>
      </c>
      <c r="K22" s="7">
        <v>1016</v>
      </c>
      <c r="L22" s="21">
        <f t="shared" si="0"/>
        <v>2142</v>
      </c>
      <c r="M22" s="2"/>
    </row>
    <row r="23" spans="1:13" ht="13.15" customHeight="1" x14ac:dyDescent="0.15">
      <c r="A23" s="13"/>
      <c r="B23" s="6" t="s">
        <v>4</v>
      </c>
      <c r="C23" s="7">
        <v>2036</v>
      </c>
      <c r="D23" s="7">
        <v>1589</v>
      </c>
      <c r="E23" s="7">
        <v>1752</v>
      </c>
      <c r="F23" s="20">
        <f t="shared" si="1"/>
        <v>3341</v>
      </c>
      <c r="G23" s="59" t="s">
        <v>5</v>
      </c>
      <c r="H23" s="54"/>
      <c r="I23" s="22">
        <f>SUM(I20:I22)</f>
        <v>4107</v>
      </c>
      <c r="J23" s="22">
        <f>SUM(J20:J22)</f>
        <v>4250</v>
      </c>
      <c r="K23" s="22">
        <f>SUM(K20:K22)</f>
        <v>3876</v>
      </c>
      <c r="L23" s="24">
        <f>SUM(J23:K23)</f>
        <v>8126</v>
      </c>
      <c r="M23" s="31"/>
    </row>
    <row r="24" spans="1:13" ht="13.15" customHeight="1" x14ac:dyDescent="0.15">
      <c r="A24" s="13"/>
      <c r="B24" s="6" t="s">
        <v>10</v>
      </c>
      <c r="C24" s="7">
        <v>1283</v>
      </c>
      <c r="D24" s="7">
        <v>1087</v>
      </c>
      <c r="E24" s="7">
        <v>1258</v>
      </c>
      <c r="F24" s="20">
        <f t="shared" si="1"/>
        <v>2345</v>
      </c>
      <c r="G24" s="5" t="s">
        <v>22</v>
      </c>
      <c r="H24" s="6" t="s">
        <v>8</v>
      </c>
      <c r="I24" s="7">
        <v>536</v>
      </c>
      <c r="J24" s="7">
        <v>510</v>
      </c>
      <c r="K24" s="7">
        <v>538</v>
      </c>
      <c r="L24" s="21">
        <f t="shared" si="0"/>
        <v>1048</v>
      </c>
      <c r="M24" s="2"/>
    </row>
    <row r="25" spans="1:13" ht="13.15" customHeight="1" x14ac:dyDescent="0.15">
      <c r="A25" s="13"/>
      <c r="B25" s="6" t="s">
        <v>11</v>
      </c>
      <c r="C25" s="7">
        <v>1143</v>
      </c>
      <c r="D25" s="7">
        <v>1067</v>
      </c>
      <c r="E25" s="7">
        <v>1061</v>
      </c>
      <c r="F25" s="20">
        <f t="shared" si="1"/>
        <v>2128</v>
      </c>
      <c r="G25" s="5"/>
      <c r="H25" s="6" t="s">
        <v>4</v>
      </c>
      <c r="I25" s="7">
        <v>1218</v>
      </c>
      <c r="J25" s="7">
        <v>1220</v>
      </c>
      <c r="K25" s="7">
        <v>1237</v>
      </c>
      <c r="L25" s="21">
        <f t="shared" si="0"/>
        <v>2457</v>
      </c>
      <c r="M25" s="2"/>
    </row>
    <row r="26" spans="1:13" ht="13.15" customHeight="1" x14ac:dyDescent="0.15">
      <c r="A26" s="13"/>
      <c r="B26" s="6" t="s">
        <v>12</v>
      </c>
      <c r="C26" s="7">
        <v>1746</v>
      </c>
      <c r="D26" s="7">
        <v>1645</v>
      </c>
      <c r="E26" s="7">
        <v>1701</v>
      </c>
      <c r="F26" s="20">
        <f t="shared" si="1"/>
        <v>3346</v>
      </c>
      <c r="G26" s="5"/>
      <c r="H26" s="6" t="s">
        <v>10</v>
      </c>
      <c r="I26" s="7">
        <v>1031</v>
      </c>
      <c r="J26" s="7">
        <v>1165</v>
      </c>
      <c r="K26" s="7">
        <v>1171</v>
      </c>
      <c r="L26" s="21">
        <f t="shared" si="0"/>
        <v>2336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8959</v>
      </c>
      <c r="D27" s="22">
        <f>SUM(D22:D26)</f>
        <v>7737</v>
      </c>
      <c r="E27" s="22">
        <f>SUM(E22:E26)</f>
        <v>8292</v>
      </c>
      <c r="F27" s="23">
        <f>SUM(D27:E27)</f>
        <v>16029</v>
      </c>
      <c r="G27" s="5"/>
      <c r="H27" s="6" t="s">
        <v>11</v>
      </c>
      <c r="I27" s="7">
        <v>275</v>
      </c>
      <c r="J27" s="7">
        <v>319</v>
      </c>
      <c r="K27" s="7">
        <v>287</v>
      </c>
      <c r="L27" s="21">
        <f t="shared" si="0"/>
        <v>606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2234</v>
      </c>
      <c r="D28" s="7">
        <v>2058</v>
      </c>
      <c r="E28" s="7">
        <v>2268</v>
      </c>
      <c r="F28" s="20">
        <f t="shared" si="1"/>
        <v>4326</v>
      </c>
      <c r="G28" s="59" t="s">
        <v>5</v>
      </c>
      <c r="H28" s="54"/>
      <c r="I28" s="22">
        <f>SUM(I24:I27)</f>
        <v>3060</v>
      </c>
      <c r="J28" s="22">
        <f>SUM(J24:J27)</f>
        <v>3214</v>
      </c>
      <c r="K28" s="22">
        <f>SUM(K24:K27)</f>
        <v>3233</v>
      </c>
      <c r="L28" s="24">
        <f>SUM(J28:K28)</f>
        <v>6447</v>
      </c>
      <c r="M28" s="31"/>
    </row>
    <row r="29" spans="1:13" ht="13.15" customHeight="1" x14ac:dyDescent="0.15">
      <c r="A29" s="13"/>
      <c r="B29" s="6" t="s">
        <v>4</v>
      </c>
      <c r="C29" s="7">
        <v>1482</v>
      </c>
      <c r="D29" s="7">
        <v>1548</v>
      </c>
      <c r="E29" s="7">
        <v>1596</v>
      </c>
      <c r="F29" s="20">
        <f t="shared" si="1"/>
        <v>3144</v>
      </c>
      <c r="G29" s="5" t="s">
        <v>23</v>
      </c>
      <c r="H29" s="6" t="s">
        <v>8</v>
      </c>
      <c r="I29" s="7">
        <v>1305</v>
      </c>
      <c r="J29" s="7">
        <v>1448</v>
      </c>
      <c r="K29" s="7">
        <v>1422</v>
      </c>
      <c r="L29" s="21">
        <f t="shared" si="0"/>
        <v>2870</v>
      </c>
      <c r="M29" s="2"/>
    </row>
    <row r="30" spans="1:13" ht="13.15" customHeight="1" x14ac:dyDescent="0.15">
      <c r="A30" s="13"/>
      <c r="B30" s="6" t="s">
        <v>10</v>
      </c>
      <c r="C30" s="7">
        <v>1525</v>
      </c>
      <c r="D30" s="7">
        <v>1514</v>
      </c>
      <c r="E30" s="7">
        <v>1617</v>
      </c>
      <c r="F30" s="20">
        <f t="shared" si="1"/>
        <v>3131</v>
      </c>
      <c r="G30" s="5"/>
      <c r="H30" s="6" t="s">
        <v>4</v>
      </c>
      <c r="I30" s="7">
        <v>952</v>
      </c>
      <c r="J30" s="7">
        <v>988</v>
      </c>
      <c r="K30" s="7">
        <v>960</v>
      </c>
      <c r="L30" s="21">
        <f t="shared" si="0"/>
        <v>1948</v>
      </c>
      <c r="M30" s="2"/>
    </row>
    <row r="31" spans="1:13" ht="13.15" customHeight="1" x14ac:dyDescent="0.15">
      <c r="A31" s="13"/>
      <c r="B31" s="6" t="s">
        <v>11</v>
      </c>
      <c r="C31" s="7">
        <v>1956</v>
      </c>
      <c r="D31" s="7">
        <v>2026</v>
      </c>
      <c r="E31" s="7">
        <v>2149</v>
      </c>
      <c r="F31" s="20">
        <f t="shared" si="1"/>
        <v>4175</v>
      </c>
      <c r="G31" s="5"/>
      <c r="H31" s="6" t="s">
        <v>10</v>
      </c>
      <c r="I31" s="7">
        <v>920</v>
      </c>
      <c r="J31" s="7">
        <v>817</v>
      </c>
      <c r="K31" s="7">
        <v>904</v>
      </c>
      <c r="L31" s="21">
        <f t="shared" si="0"/>
        <v>1721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7197</v>
      </c>
      <c r="D32" s="22">
        <f>SUM(D28:D31)</f>
        <v>7146</v>
      </c>
      <c r="E32" s="22">
        <f>SUM(E28:E31)</f>
        <v>7630</v>
      </c>
      <c r="F32" s="23">
        <f>SUM(D32:E32)</f>
        <v>14776</v>
      </c>
      <c r="G32" s="5"/>
      <c r="H32" s="6" t="s">
        <v>11</v>
      </c>
      <c r="I32" s="7">
        <v>1434</v>
      </c>
      <c r="J32" s="7">
        <v>1473</v>
      </c>
      <c r="K32" s="7">
        <v>1592</v>
      </c>
      <c r="L32" s="21">
        <f t="shared" si="0"/>
        <v>3065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723</v>
      </c>
      <c r="D33" s="7">
        <v>764</v>
      </c>
      <c r="E33" s="7">
        <v>804</v>
      </c>
      <c r="F33" s="20">
        <f t="shared" si="1"/>
        <v>1568</v>
      </c>
      <c r="G33" s="5"/>
      <c r="H33" s="6" t="s">
        <v>12</v>
      </c>
      <c r="I33" s="7">
        <v>886</v>
      </c>
      <c r="J33" s="7">
        <v>1048</v>
      </c>
      <c r="K33" s="7">
        <v>1067</v>
      </c>
      <c r="L33" s="21">
        <f t="shared" si="0"/>
        <v>2115</v>
      </c>
      <c r="M33" s="2"/>
    </row>
    <row r="34" spans="1:13" ht="13.15" customHeight="1" x14ac:dyDescent="0.15">
      <c r="A34" s="13"/>
      <c r="B34" s="6" t="s">
        <v>4</v>
      </c>
      <c r="C34" s="7">
        <v>954</v>
      </c>
      <c r="D34" s="7">
        <v>1048</v>
      </c>
      <c r="E34" s="7">
        <v>1061</v>
      </c>
      <c r="F34" s="20">
        <f t="shared" si="1"/>
        <v>2109</v>
      </c>
      <c r="G34" s="5"/>
      <c r="H34" s="6" t="s">
        <v>13</v>
      </c>
      <c r="I34" s="7">
        <v>811</v>
      </c>
      <c r="J34" s="7">
        <v>792</v>
      </c>
      <c r="K34" s="7">
        <v>779</v>
      </c>
      <c r="L34" s="21">
        <f t="shared" si="0"/>
        <v>1571</v>
      </c>
      <c r="M34" s="2"/>
    </row>
    <row r="35" spans="1:13" ht="13.15" customHeight="1" x14ac:dyDescent="0.15">
      <c r="A35" s="13"/>
      <c r="B35" s="6" t="s">
        <v>10</v>
      </c>
      <c r="C35" s="7">
        <v>942</v>
      </c>
      <c r="D35" s="7">
        <v>1027</v>
      </c>
      <c r="E35" s="7">
        <v>1031</v>
      </c>
      <c r="F35" s="20">
        <f t="shared" si="1"/>
        <v>2058</v>
      </c>
      <c r="G35" s="59" t="s">
        <v>5</v>
      </c>
      <c r="H35" s="54"/>
      <c r="I35" s="22">
        <f>SUM(I29:I34)</f>
        <v>6308</v>
      </c>
      <c r="J35" s="22">
        <f>SUM(J29:J34)</f>
        <v>6566</v>
      </c>
      <c r="K35" s="22">
        <f>SUM(K29:K34)</f>
        <v>6724</v>
      </c>
      <c r="L35" s="24">
        <f>SUM(J35:K35)</f>
        <v>13290</v>
      </c>
      <c r="M35" s="31"/>
    </row>
    <row r="36" spans="1:13" ht="13.15" customHeight="1" x14ac:dyDescent="0.15">
      <c r="A36" s="13"/>
      <c r="B36" s="6" t="s">
        <v>11</v>
      </c>
      <c r="C36" s="7">
        <v>1055</v>
      </c>
      <c r="D36" s="7">
        <v>982</v>
      </c>
      <c r="E36" s="7">
        <v>1010</v>
      </c>
      <c r="F36" s="20">
        <f t="shared" si="1"/>
        <v>1992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3674</v>
      </c>
      <c r="D37" s="22">
        <f>SUM(D33:D36)</f>
        <v>3821</v>
      </c>
      <c r="E37" s="22">
        <f>SUM(E33:E36)</f>
        <v>3906</v>
      </c>
      <c r="F37" s="23">
        <f>SUM(D37:E37)</f>
        <v>7727</v>
      </c>
      <c r="G37" s="55" t="s">
        <v>6</v>
      </c>
      <c r="H37" s="56"/>
      <c r="I37" s="37">
        <f>C13+C21+C27+C32+C37+C44+I13+I19+I23+I28+I35</f>
        <v>96594</v>
      </c>
      <c r="J37" s="37">
        <f>D13+D21+D27+D32+D37+D44+J13+J19+J23+J28+J35</f>
        <v>93314</v>
      </c>
      <c r="K37" s="37">
        <f>E13+E21+E27+E32+E37+E44+K13+K19+K23+K28+K35</f>
        <v>97760</v>
      </c>
      <c r="L37" s="38">
        <f>SUM(J37:K37)</f>
        <v>191074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1035</v>
      </c>
      <c r="D38" s="7">
        <v>1062</v>
      </c>
      <c r="E38" s="7">
        <v>1084</v>
      </c>
      <c r="F38" s="20">
        <f t="shared" si="1"/>
        <v>2146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758</v>
      </c>
      <c r="D39" s="7">
        <v>753</v>
      </c>
      <c r="E39" s="7">
        <v>814</v>
      </c>
      <c r="F39" s="20">
        <f t="shared" si="1"/>
        <v>1567</v>
      </c>
      <c r="G39" s="45" t="s">
        <v>29</v>
      </c>
      <c r="H39" s="48"/>
      <c r="I39" s="7">
        <v>-48</v>
      </c>
      <c r="J39" s="7">
        <v>-54</v>
      </c>
      <c r="K39" s="7">
        <v>-13</v>
      </c>
      <c r="L39" s="21">
        <f>SUM(J39:K39)</f>
        <v>-67</v>
      </c>
      <c r="M39" s="32"/>
    </row>
    <row r="40" spans="1:13" ht="13.15" customHeight="1" x14ac:dyDescent="0.15">
      <c r="A40" s="13"/>
      <c r="B40" s="6" t="s">
        <v>10</v>
      </c>
      <c r="C40" s="7">
        <v>1047</v>
      </c>
      <c r="D40" s="7">
        <v>1026</v>
      </c>
      <c r="E40" s="7">
        <v>1045</v>
      </c>
      <c r="F40" s="20">
        <f t="shared" si="1"/>
        <v>2071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1675</v>
      </c>
      <c r="D41" s="7">
        <v>1612</v>
      </c>
      <c r="E41" s="7">
        <v>1733</v>
      </c>
      <c r="F41" s="20">
        <f t="shared" si="1"/>
        <v>3345</v>
      </c>
      <c r="G41" s="45" t="s">
        <v>28</v>
      </c>
      <c r="H41" s="46"/>
      <c r="I41" s="7">
        <f>I37-95895</f>
        <v>699</v>
      </c>
      <c r="J41" s="7">
        <f>J37-93064</f>
        <v>250</v>
      </c>
      <c r="K41" s="7">
        <f>K37-97147</f>
        <v>613</v>
      </c>
      <c r="L41" s="21">
        <f>SUM(J41:K41)</f>
        <v>863</v>
      </c>
      <c r="M41" s="31"/>
    </row>
    <row r="42" spans="1:13" ht="13.15" customHeight="1" x14ac:dyDescent="0.15">
      <c r="A42" s="13"/>
      <c r="B42" s="6" t="s">
        <v>12</v>
      </c>
      <c r="C42" s="7">
        <v>1382</v>
      </c>
      <c r="D42" s="7">
        <v>1239</v>
      </c>
      <c r="E42" s="7">
        <v>1333</v>
      </c>
      <c r="F42" s="20">
        <f t="shared" si="1"/>
        <v>2572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2552</v>
      </c>
      <c r="D43" s="7">
        <v>2240</v>
      </c>
      <c r="E43" s="7">
        <v>2124</v>
      </c>
      <c r="F43" s="20">
        <f t="shared" si="1"/>
        <v>4364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8449</v>
      </c>
      <c r="D44" s="25">
        <f>SUM(D38:D43)</f>
        <v>7932</v>
      </c>
      <c r="E44" s="25">
        <f>SUM(E38:E43)</f>
        <v>8133</v>
      </c>
      <c r="F44" s="26">
        <f>SUM(D44:E44)</f>
        <v>16065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  <row r="48" spans="1:13" x14ac:dyDescent="0.15">
      <c r="H48" s="34"/>
    </row>
    <row r="51" spans="8:8" x14ac:dyDescent="0.15">
      <c r="H51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13 L13 F21 F27 F32 F37 F44 L19 L23 L28 L35:L38 L40 L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0"/>
  <sheetViews>
    <sheetView view="pageBreakPreview" zoomScaleNormal="100" zoomScaleSheetLayoutView="100" workbookViewId="0">
      <selection activeCell="P39" sqref="P39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35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1630</v>
      </c>
      <c r="D4" s="35">
        <v>1459</v>
      </c>
      <c r="E4" s="35">
        <v>1566</v>
      </c>
      <c r="F4" s="17">
        <f>SUM(D4:E4)</f>
        <v>3025</v>
      </c>
      <c r="G4" s="40" t="s">
        <v>18</v>
      </c>
      <c r="H4" s="27" t="s">
        <v>8</v>
      </c>
      <c r="I4" s="35">
        <v>1900</v>
      </c>
      <c r="J4" s="35">
        <v>1631</v>
      </c>
      <c r="K4" s="35">
        <v>1622</v>
      </c>
      <c r="L4" s="18">
        <f t="shared" ref="L4:L35" si="0">SUM(J4:K4)</f>
        <v>3253</v>
      </c>
      <c r="M4" s="2"/>
    </row>
    <row r="5" spans="1:15" ht="13.15" customHeight="1" x14ac:dyDescent="0.15">
      <c r="A5" s="13"/>
      <c r="B5" s="4" t="s">
        <v>4</v>
      </c>
      <c r="C5" s="7">
        <v>1854</v>
      </c>
      <c r="D5" s="7">
        <v>1655</v>
      </c>
      <c r="E5" s="7">
        <v>1759</v>
      </c>
      <c r="F5" s="20">
        <f t="shared" ref="F5:F44" si="1">SUM(D5:E5)</f>
        <v>3414</v>
      </c>
      <c r="G5" s="5"/>
      <c r="H5" s="4" t="s">
        <v>4</v>
      </c>
      <c r="I5" s="7">
        <v>1405</v>
      </c>
      <c r="J5" s="7">
        <v>1166</v>
      </c>
      <c r="K5" s="7">
        <v>1203</v>
      </c>
      <c r="L5" s="21">
        <f t="shared" si="0"/>
        <v>2369</v>
      </c>
      <c r="M5" s="2"/>
    </row>
    <row r="6" spans="1:15" ht="13.15" customHeight="1" x14ac:dyDescent="0.15">
      <c r="A6" s="13"/>
      <c r="B6" s="4" t="s">
        <v>10</v>
      </c>
      <c r="C6" s="7">
        <v>6342</v>
      </c>
      <c r="D6" s="7">
        <v>4880</v>
      </c>
      <c r="E6" s="7">
        <v>5480</v>
      </c>
      <c r="F6" s="20">
        <f t="shared" si="1"/>
        <v>10360</v>
      </c>
      <c r="G6" s="5"/>
      <c r="H6" s="4" t="s">
        <v>10</v>
      </c>
      <c r="I6" s="7">
        <v>1051</v>
      </c>
      <c r="J6" s="7">
        <v>921</v>
      </c>
      <c r="K6" s="7">
        <v>886</v>
      </c>
      <c r="L6" s="21">
        <f t="shared" si="0"/>
        <v>1807</v>
      </c>
      <c r="M6" s="2"/>
    </row>
    <row r="7" spans="1:15" ht="13.15" customHeight="1" x14ac:dyDescent="0.15">
      <c r="A7" s="13"/>
      <c r="B7" s="4" t="s">
        <v>11</v>
      </c>
      <c r="C7" s="7">
        <v>3487</v>
      </c>
      <c r="D7" s="7">
        <v>3063</v>
      </c>
      <c r="E7" s="7">
        <v>3310</v>
      </c>
      <c r="F7" s="20">
        <f t="shared" si="1"/>
        <v>6373</v>
      </c>
      <c r="G7" s="5"/>
      <c r="H7" s="4" t="s">
        <v>11</v>
      </c>
      <c r="I7" s="7">
        <v>1730</v>
      </c>
      <c r="J7" s="7">
        <v>1627</v>
      </c>
      <c r="K7" s="7">
        <v>1623</v>
      </c>
      <c r="L7" s="21">
        <f t="shared" si="0"/>
        <v>3250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2558</v>
      </c>
      <c r="D8" s="7">
        <v>2677</v>
      </c>
      <c r="E8" s="7">
        <v>3172</v>
      </c>
      <c r="F8" s="20">
        <f t="shared" si="1"/>
        <v>5849</v>
      </c>
      <c r="G8" s="5"/>
      <c r="H8" s="4" t="s">
        <v>12</v>
      </c>
      <c r="I8" s="7">
        <v>1461</v>
      </c>
      <c r="J8" s="7">
        <v>1372</v>
      </c>
      <c r="K8" s="7">
        <v>1376</v>
      </c>
      <c r="L8" s="21">
        <f t="shared" si="0"/>
        <v>2748</v>
      </c>
      <c r="M8" s="2"/>
    </row>
    <row r="9" spans="1:15" ht="13.15" customHeight="1" x14ac:dyDescent="0.15">
      <c r="A9" s="13"/>
      <c r="B9" s="4" t="s">
        <v>13</v>
      </c>
      <c r="C9" s="7">
        <v>2240</v>
      </c>
      <c r="D9" s="7">
        <v>2214</v>
      </c>
      <c r="E9" s="7">
        <v>2313</v>
      </c>
      <c r="F9" s="20">
        <f t="shared" si="1"/>
        <v>4527</v>
      </c>
      <c r="G9" s="5"/>
      <c r="H9" s="4" t="s">
        <v>13</v>
      </c>
      <c r="I9" s="7">
        <v>1563</v>
      </c>
      <c r="J9" s="7">
        <v>1438</v>
      </c>
      <c r="K9" s="7">
        <v>1598</v>
      </c>
      <c r="L9" s="21">
        <f t="shared" si="0"/>
        <v>3036</v>
      </c>
      <c r="M9" s="2"/>
    </row>
    <row r="10" spans="1:15" ht="13.15" customHeight="1" x14ac:dyDescent="0.15">
      <c r="A10" s="13"/>
      <c r="B10" s="4" t="s">
        <v>14</v>
      </c>
      <c r="C10" s="7">
        <v>2432</v>
      </c>
      <c r="D10" s="7">
        <v>2452</v>
      </c>
      <c r="E10" s="7">
        <v>2745</v>
      </c>
      <c r="F10" s="20">
        <f t="shared" si="1"/>
        <v>5197</v>
      </c>
      <c r="G10" s="5"/>
      <c r="H10" s="4" t="s">
        <v>14</v>
      </c>
      <c r="I10" s="7">
        <v>1437</v>
      </c>
      <c r="J10" s="7">
        <v>1422</v>
      </c>
      <c r="K10" s="7">
        <v>1484</v>
      </c>
      <c r="L10" s="21">
        <f t="shared" si="0"/>
        <v>2906</v>
      </c>
      <c r="M10" s="2"/>
    </row>
    <row r="11" spans="1:15" ht="13.15" customHeight="1" x14ac:dyDescent="0.15">
      <c r="A11" s="13"/>
      <c r="B11" s="4" t="s">
        <v>15</v>
      </c>
      <c r="C11" s="7">
        <v>1594</v>
      </c>
      <c r="D11" s="7">
        <v>1755</v>
      </c>
      <c r="E11" s="7">
        <v>1898</v>
      </c>
      <c r="F11" s="20">
        <f t="shared" si="1"/>
        <v>3653</v>
      </c>
      <c r="G11" s="5"/>
      <c r="H11" s="4" t="s">
        <v>15</v>
      </c>
      <c r="I11" s="7">
        <v>1613</v>
      </c>
      <c r="J11" s="7">
        <v>1663</v>
      </c>
      <c r="K11" s="7">
        <v>1816</v>
      </c>
      <c r="L11" s="21">
        <f t="shared" si="0"/>
        <v>3479</v>
      </c>
      <c r="M11" s="2"/>
    </row>
    <row r="12" spans="1:15" ht="13.15" customHeight="1" x14ac:dyDescent="0.15">
      <c r="A12" s="13"/>
      <c r="B12" s="4" t="s">
        <v>16</v>
      </c>
      <c r="C12" s="7">
        <v>1987</v>
      </c>
      <c r="D12" s="7">
        <v>2331</v>
      </c>
      <c r="E12" s="7">
        <v>2460</v>
      </c>
      <c r="F12" s="20">
        <f t="shared" si="1"/>
        <v>4791</v>
      </c>
      <c r="G12" s="5"/>
      <c r="H12" s="4" t="s">
        <v>16</v>
      </c>
      <c r="I12" s="7">
        <v>1478</v>
      </c>
      <c r="J12" s="7">
        <v>1509</v>
      </c>
      <c r="K12" s="7">
        <v>1596</v>
      </c>
      <c r="L12" s="21">
        <f t="shared" si="0"/>
        <v>3105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24124</v>
      </c>
      <c r="D13" s="22">
        <f>SUM(D4:D12)</f>
        <v>22486</v>
      </c>
      <c r="E13" s="22">
        <f>SUM(E4:E12)</f>
        <v>24703</v>
      </c>
      <c r="F13" s="23">
        <f t="shared" si="1"/>
        <v>47189</v>
      </c>
      <c r="G13" s="59" t="s">
        <v>5</v>
      </c>
      <c r="H13" s="54"/>
      <c r="I13" s="22">
        <f>SUM(I4:I12)</f>
        <v>13638</v>
      </c>
      <c r="J13" s="22">
        <f>SUM(J4:J12)</f>
        <v>12749</v>
      </c>
      <c r="K13" s="22">
        <f>SUM(K4:K12)</f>
        <v>13204</v>
      </c>
      <c r="L13" s="24">
        <f t="shared" si="0"/>
        <v>25953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1154</v>
      </c>
      <c r="D14" s="7">
        <v>1033</v>
      </c>
      <c r="E14" s="7">
        <v>1114</v>
      </c>
      <c r="F14" s="20">
        <f t="shared" si="1"/>
        <v>2147</v>
      </c>
      <c r="G14" s="3" t="s">
        <v>21</v>
      </c>
      <c r="H14" s="4" t="s">
        <v>8</v>
      </c>
      <c r="I14" s="7">
        <v>1831</v>
      </c>
      <c r="J14" s="7">
        <v>1938</v>
      </c>
      <c r="K14" s="7">
        <v>1892</v>
      </c>
      <c r="L14" s="21">
        <f t="shared" si="0"/>
        <v>3830</v>
      </c>
      <c r="M14" s="2"/>
    </row>
    <row r="15" spans="1:15" ht="13.15" customHeight="1" x14ac:dyDescent="0.15">
      <c r="A15" s="13"/>
      <c r="B15" s="6" t="s">
        <v>4</v>
      </c>
      <c r="C15" s="7">
        <v>2037</v>
      </c>
      <c r="D15" s="7">
        <v>1822</v>
      </c>
      <c r="E15" s="7">
        <v>1993</v>
      </c>
      <c r="F15" s="20">
        <f t="shared" si="1"/>
        <v>3815</v>
      </c>
      <c r="G15" s="5"/>
      <c r="H15" s="4" t="s">
        <v>4</v>
      </c>
      <c r="I15" s="7">
        <v>1145</v>
      </c>
      <c r="J15" s="7">
        <v>1234</v>
      </c>
      <c r="K15" s="7">
        <v>1327</v>
      </c>
      <c r="L15" s="21">
        <f t="shared" si="0"/>
        <v>2561</v>
      </c>
      <c r="M15" s="2"/>
    </row>
    <row r="16" spans="1:15" ht="13.15" customHeight="1" x14ac:dyDescent="0.15">
      <c r="A16" s="13"/>
      <c r="B16" s="6" t="s">
        <v>10</v>
      </c>
      <c r="C16" s="7">
        <v>1100</v>
      </c>
      <c r="D16" s="7">
        <v>1205</v>
      </c>
      <c r="E16" s="7">
        <v>1130</v>
      </c>
      <c r="F16" s="20">
        <f t="shared" si="1"/>
        <v>2335</v>
      </c>
      <c r="G16" s="5"/>
      <c r="H16" s="4" t="s">
        <v>10</v>
      </c>
      <c r="I16" s="7">
        <v>1095</v>
      </c>
      <c r="J16" s="7">
        <v>1059</v>
      </c>
      <c r="K16" s="7">
        <v>1201</v>
      </c>
      <c r="L16" s="21">
        <f t="shared" si="0"/>
        <v>2260</v>
      </c>
      <c r="M16" s="2"/>
    </row>
    <row r="17" spans="1:13" ht="13.15" customHeight="1" x14ac:dyDescent="0.15">
      <c r="A17" s="13"/>
      <c r="B17" s="6" t="s">
        <v>11</v>
      </c>
      <c r="C17" s="7">
        <v>1544</v>
      </c>
      <c r="D17" s="7">
        <v>1623</v>
      </c>
      <c r="E17" s="7">
        <v>1707</v>
      </c>
      <c r="F17" s="20">
        <f t="shared" si="1"/>
        <v>3330</v>
      </c>
      <c r="G17" s="5"/>
      <c r="H17" s="4" t="s">
        <v>11</v>
      </c>
      <c r="I17" s="7">
        <v>1522</v>
      </c>
      <c r="J17" s="7">
        <v>1577</v>
      </c>
      <c r="K17" s="7">
        <v>1580</v>
      </c>
      <c r="L17" s="21">
        <f t="shared" si="0"/>
        <v>3157</v>
      </c>
      <c r="M17" s="2"/>
    </row>
    <row r="18" spans="1:13" ht="13.15" customHeight="1" x14ac:dyDescent="0.15">
      <c r="A18" s="13"/>
      <c r="B18" s="6" t="s">
        <v>12</v>
      </c>
      <c r="C18" s="7">
        <v>1387</v>
      </c>
      <c r="D18" s="7">
        <v>1388</v>
      </c>
      <c r="E18" s="7">
        <v>1389</v>
      </c>
      <c r="F18" s="20">
        <f t="shared" si="1"/>
        <v>2777</v>
      </c>
      <c r="G18" s="5"/>
      <c r="H18" s="4" t="s">
        <v>12</v>
      </c>
      <c r="I18" s="7">
        <v>499</v>
      </c>
      <c r="J18" s="7">
        <v>458</v>
      </c>
      <c r="K18" s="7">
        <v>502</v>
      </c>
      <c r="L18" s="21">
        <f t="shared" si="0"/>
        <v>960</v>
      </c>
      <c r="M18" s="2"/>
    </row>
    <row r="19" spans="1:13" ht="13.15" customHeight="1" x14ac:dyDescent="0.15">
      <c r="A19" s="13"/>
      <c r="B19" s="6" t="s">
        <v>13</v>
      </c>
      <c r="C19" s="7">
        <v>2907</v>
      </c>
      <c r="D19" s="7">
        <v>3165</v>
      </c>
      <c r="E19" s="7">
        <v>3338</v>
      </c>
      <c r="F19" s="20">
        <f t="shared" si="1"/>
        <v>6503</v>
      </c>
      <c r="G19" s="59" t="s">
        <v>5</v>
      </c>
      <c r="H19" s="54"/>
      <c r="I19" s="22">
        <f>SUM(I14:I18)</f>
        <v>6092</v>
      </c>
      <c r="J19" s="22">
        <f>SUM(J14:J18)</f>
        <v>6266</v>
      </c>
      <c r="K19" s="22">
        <f>SUM(K14:K18)</f>
        <v>6502</v>
      </c>
      <c r="L19" s="24">
        <f t="shared" si="0"/>
        <v>12768</v>
      </c>
      <c r="M19" s="31"/>
    </row>
    <row r="20" spans="1:13" ht="13.15" customHeight="1" x14ac:dyDescent="0.15">
      <c r="A20" s="13"/>
      <c r="B20" s="6" t="s">
        <v>14</v>
      </c>
      <c r="C20" s="7">
        <v>894</v>
      </c>
      <c r="D20" s="7">
        <v>941</v>
      </c>
      <c r="E20" s="7">
        <v>920</v>
      </c>
      <c r="F20" s="20">
        <f t="shared" si="1"/>
        <v>1861</v>
      </c>
      <c r="G20" s="5" t="s">
        <v>19</v>
      </c>
      <c r="H20" s="6" t="s">
        <v>8</v>
      </c>
      <c r="I20" s="7">
        <v>866</v>
      </c>
      <c r="J20" s="7">
        <v>928</v>
      </c>
      <c r="K20" s="7">
        <v>955</v>
      </c>
      <c r="L20" s="21">
        <f t="shared" si="0"/>
        <v>1883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11023</v>
      </c>
      <c r="D21" s="22">
        <f>SUM(D14:D20)</f>
        <v>11177</v>
      </c>
      <c r="E21" s="22">
        <f>SUM(E14:E20)</f>
        <v>11591</v>
      </c>
      <c r="F21" s="23">
        <f t="shared" si="1"/>
        <v>22768</v>
      </c>
      <c r="G21" s="5"/>
      <c r="H21" s="6" t="s">
        <v>4</v>
      </c>
      <c r="I21" s="7">
        <v>2091</v>
      </c>
      <c r="J21" s="7">
        <v>2198</v>
      </c>
      <c r="K21" s="7">
        <v>1905</v>
      </c>
      <c r="L21" s="21">
        <f t="shared" si="0"/>
        <v>4103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2736</v>
      </c>
      <c r="D22" s="7">
        <v>2336</v>
      </c>
      <c r="E22" s="7">
        <v>2505</v>
      </c>
      <c r="F22" s="20">
        <f t="shared" si="1"/>
        <v>4841</v>
      </c>
      <c r="G22" s="5"/>
      <c r="H22" s="6" t="s">
        <v>10</v>
      </c>
      <c r="I22" s="7">
        <v>1146</v>
      </c>
      <c r="J22" s="7">
        <v>1125</v>
      </c>
      <c r="K22" s="7">
        <v>1012</v>
      </c>
      <c r="L22" s="21">
        <f t="shared" si="0"/>
        <v>2137</v>
      </c>
      <c r="M22" s="2"/>
    </row>
    <row r="23" spans="1:13" ht="13.15" customHeight="1" x14ac:dyDescent="0.15">
      <c r="A23" s="13"/>
      <c r="B23" s="6" t="s">
        <v>4</v>
      </c>
      <c r="C23" s="7">
        <v>2041</v>
      </c>
      <c r="D23" s="7">
        <v>1589</v>
      </c>
      <c r="E23" s="7">
        <v>1756</v>
      </c>
      <c r="F23" s="20">
        <f t="shared" si="1"/>
        <v>3345</v>
      </c>
      <c r="G23" s="59" t="s">
        <v>5</v>
      </c>
      <c r="H23" s="54"/>
      <c r="I23" s="22">
        <f>SUM(I20:I22)</f>
        <v>4103</v>
      </c>
      <c r="J23" s="22">
        <f>SUM(J20:J22)</f>
        <v>4251</v>
      </c>
      <c r="K23" s="22">
        <f>SUM(K20:K22)</f>
        <v>3872</v>
      </c>
      <c r="L23" s="24">
        <f t="shared" si="0"/>
        <v>8123</v>
      </c>
      <c r="M23" s="31"/>
    </row>
    <row r="24" spans="1:13" ht="13.15" customHeight="1" x14ac:dyDescent="0.15">
      <c r="A24" s="13"/>
      <c r="B24" s="6" t="s">
        <v>10</v>
      </c>
      <c r="C24" s="7">
        <v>1286</v>
      </c>
      <c r="D24" s="7">
        <v>1091</v>
      </c>
      <c r="E24" s="7">
        <v>1258</v>
      </c>
      <c r="F24" s="20">
        <f t="shared" si="1"/>
        <v>2349</v>
      </c>
      <c r="G24" s="5" t="s">
        <v>22</v>
      </c>
      <c r="H24" s="6" t="s">
        <v>8</v>
      </c>
      <c r="I24" s="7">
        <v>539</v>
      </c>
      <c r="J24" s="7">
        <v>512</v>
      </c>
      <c r="K24" s="7">
        <v>541</v>
      </c>
      <c r="L24" s="21">
        <f t="shared" si="0"/>
        <v>1053</v>
      </c>
      <c r="M24" s="2"/>
    </row>
    <row r="25" spans="1:13" ht="13.15" customHeight="1" x14ac:dyDescent="0.15">
      <c r="A25" s="13"/>
      <c r="B25" s="6" t="s">
        <v>11</v>
      </c>
      <c r="C25" s="7">
        <v>1136</v>
      </c>
      <c r="D25" s="7">
        <v>1067</v>
      </c>
      <c r="E25" s="7">
        <v>1052</v>
      </c>
      <c r="F25" s="20">
        <f t="shared" si="1"/>
        <v>2119</v>
      </c>
      <c r="G25" s="5"/>
      <c r="H25" s="6" t="s">
        <v>4</v>
      </c>
      <c r="I25" s="7">
        <v>1216</v>
      </c>
      <c r="J25" s="7">
        <v>1220</v>
      </c>
      <c r="K25" s="7">
        <v>1234</v>
      </c>
      <c r="L25" s="21">
        <f t="shared" si="0"/>
        <v>2454</v>
      </c>
      <c r="M25" s="2"/>
    </row>
    <row r="26" spans="1:13" ht="13.15" customHeight="1" x14ac:dyDescent="0.15">
      <c r="A26" s="13"/>
      <c r="B26" s="6" t="s">
        <v>12</v>
      </c>
      <c r="C26" s="7">
        <v>1742</v>
      </c>
      <c r="D26" s="7">
        <v>1643</v>
      </c>
      <c r="E26" s="7">
        <v>1698</v>
      </c>
      <c r="F26" s="20">
        <f t="shared" si="1"/>
        <v>3341</v>
      </c>
      <c r="G26" s="5"/>
      <c r="H26" s="6" t="s">
        <v>10</v>
      </c>
      <c r="I26" s="7">
        <v>1036</v>
      </c>
      <c r="J26" s="7">
        <v>1172</v>
      </c>
      <c r="K26" s="7">
        <v>1168</v>
      </c>
      <c r="L26" s="21">
        <f t="shared" si="0"/>
        <v>2340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8941</v>
      </c>
      <c r="D27" s="22">
        <f>SUM(D22:D26)</f>
        <v>7726</v>
      </c>
      <c r="E27" s="22">
        <f>SUM(E22:E26)</f>
        <v>8269</v>
      </c>
      <c r="F27" s="23">
        <f t="shared" si="1"/>
        <v>15995</v>
      </c>
      <c r="G27" s="5"/>
      <c r="H27" s="6" t="s">
        <v>11</v>
      </c>
      <c r="I27" s="7">
        <v>277</v>
      </c>
      <c r="J27" s="7">
        <v>326</v>
      </c>
      <c r="K27" s="7">
        <v>290</v>
      </c>
      <c r="L27" s="21">
        <f t="shared" si="0"/>
        <v>616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2233</v>
      </c>
      <c r="D28" s="7">
        <v>2064</v>
      </c>
      <c r="E28" s="7">
        <v>2269</v>
      </c>
      <c r="F28" s="20">
        <f t="shared" si="1"/>
        <v>4333</v>
      </c>
      <c r="G28" s="59" t="s">
        <v>5</v>
      </c>
      <c r="H28" s="54"/>
      <c r="I28" s="22">
        <f>SUM(I24:I27)</f>
        <v>3068</v>
      </c>
      <c r="J28" s="22">
        <f>SUM(J24:J27)</f>
        <v>3230</v>
      </c>
      <c r="K28" s="22">
        <f>SUM(K24:K27)</f>
        <v>3233</v>
      </c>
      <c r="L28" s="24">
        <f t="shared" si="0"/>
        <v>6463</v>
      </c>
      <c r="M28" s="31"/>
    </row>
    <row r="29" spans="1:13" ht="13.15" customHeight="1" x14ac:dyDescent="0.15">
      <c r="A29" s="13"/>
      <c r="B29" s="6" t="s">
        <v>4</v>
      </c>
      <c r="C29" s="7">
        <v>1476</v>
      </c>
      <c r="D29" s="7">
        <v>1540</v>
      </c>
      <c r="E29" s="7">
        <v>1593</v>
      </c>
      <c r="F29" s="20">
        <f t="shared" si="1"/>
        <v>3133</v>
      </c>
      <c r="G29" s="5" t="s">
        <v>23</v>
      </c>
      <c r="H29" s="6" t="s">
        <v>8</v>
      </c>
      <c r="I29" s="7">
        <v>1328</v>
      </c>
      <c r="J29" s="7">
        <v>1466</v>
      </c>
      <c r="K29" s="7">
        <v>1417</v>
      </c>
      <c r="L29" s="21">
        <f t="shared" si="0"/>
        <v>2883</v>
      </c>
      <c r="M29" s="2"/>
    </row>
    <row r="30" spans="1:13" ht="13.15" customHeight="1" x14ac:dyDescent="0.15">
      <c r="A30" s="13"/>
      <c r="B30" s="6" t="s">
        <v>10</v>
      </c>
      <c r="C30" s="7">
        <v>1523</v>
      </c>
      <c r="D30" s="7">
        <v>1511</v>
      </c>
      <c r="E30" s="7">
        <v>1613</v>
      </c>
      <c r="F30" s="20">
        <f t="shared" si="1"/>
        <v>3124</v>
      </c>
      <c r="G30" s="5"/>
      <c r="H30" s="6" t="s">
        <v>4</v>
      </c>
      <c r="I30" s="7">
        <v>946</v>
      </c>
      <c r="J30" s="7">
        <v>984</v>
      </c>
      <c r="K30" s="7">
        <v>957</v>
      </c>
      <c r="L30" s="21">
        <f t="shared" si="0"/>
        <v>1941</v>
      </c>
      <c r="M30" s="2"/>
    </row>
    <row r="31" spans="1:13" ht="13.15" customHeight="1" x14ac:dyDescent="0.15">
      <c r="A31" s="13"/>
      <c r="B31" s="6" t="s">
        <v>11</v>
      </c>
      <c r="C31" s="7">
        <v>1950</v>
      </c>
      <c r="D31" s="7">
        <v>2021</v>
      </c>
      <c r="E31" s="7">
        <v>2142</v>
      </c>
      <c r="F31" s="20">
        <f t="shared" si="1"/>
        <v>4163</v>
      </c>
      <c r="G31" s="5"/>
      <c r="H31" s="6" t="s">
        <v>10</v>
      </c>
      <c r="I31" s="7">
        <v>938</v>
      </c>
      <c r="J31" s="7">
        <v>822</v>
      </c>
      <c r="K31" s="7">
        <v>917</v>
      </c>
      <c r="L31" s="21">
        <f t="shared" si="0"/>
        <v>1739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7182</v>
      </c>
      <c r="D32" s="22">
        <f>SUM(D28:D31)</f>
        <v>7136</v>
      </c>
      <c r="E32" s="22">
        <f>SUM(E28:E31)</f>
        <v>7617</v>
      </c>
      <c r="F32" s="23">
        <f t="shared" si="1"/>
        <v>14753</v>
      </c>
      <c r="G32" s="5"/>
      <c r="H32" s="6" t="s">
        <v>11</v>
      </c>
      <c r="I32" s="7">
        <v>1437</v>
      </c>
      <c r="J32" s="7">
        <v>1476</v>
      </c>
      <c r="K32" s="7">
        <v>1597</v>
      </c>
      <c r="L32" s="21">
        <f t="shared" si="0"/>
        <v>3073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723</v>
      </c>
      <c r="D33" s="7">
        <v>765</v>
      </c>
      <c r="E33" s="7">
        <v>805</v>
      </c>
      <c r="F33" s="20">
        <f t="shared" si="1"/>
        <v>1570</v>
      </c>
      <c r="G33" s="5"/>
      <c r="H33" s="6" t="s">
        <v>12</v>
      </c>
      <c r="I33" s="7">
        <v>888</v>
      </c>
      <c r="J33" s="7">
        <v>1047</v>
      </c>
      <c r="K33" s="7">
        <v>1069</v>
      </c>
      <c r="L33" s="21">
        <f t="shared" si="0"/>
        <v>2116</v>
      </c>
      <c r="M33" s="2"/>
    </row>
    <row r="34" spans="1:13" ht="13.15" customHeight="1" x14ac:dyDescent="0.15">
      <c r="A34" s="13"/>
      <c r="B34" s="6" t="s">
        <v>4</v>
      </c>
      <c r="C34" s="7">
        <v>953</v>
      </c>
      <c r="D34" s="7">
        <v>1044</v>
      </c>
      <c r="E34" s="7">
        <v>1061</v>
      </c>
      <c r="F34" s="20">
        <f t="shared" si="1"/>
        <v>2105</v>
      </c>
      <c r="G34" s="5"/>
      <c r="H34" s="6" t="s">
        <v>13</v>
      </c>
      <c r="I34" s="7">
        <v>811</v>
      </c>
      <c r="J34" s="7">
        <v>793</v>
      </c>
      <c r="K34" s="7">
        <v>777</v>
      </c>
      <c r="L34" s="21">
        <f t="shared" si="0"/>
        <v>1570</v>
      </c>
      <c r="M34" s="2"/>
    </row>
    <row r="35" spans="1:13" ht="13.15" customHeight="1" x14ac:dyDescent="0.15">
      <c r="A35" s="13"/>
      <c r="B35" s="6" t="s">
        <v>10</v>
      </c>
      <c r="C35" s="7">
        <v>941</v>
      </c>
      <c r="D35" s="7">
        <v>1026</v>
      </c>
      <c r="E35" s="7">
        <v>1028</v>
      </c>
      <c r="F35" s="20">
        <f t="shared" si="1"/>
        <v>2054</v>
      </c>
      <c r="G35" s="59" t="s">
        <v>5</v>
      </c>
      <c r="H35" s="54"/>
      <c r="I35" s="22">
        <f>SUM(I29:I34)</f>
        <v>6348</v>
      </c>
      <c r="J35" s="22">
        <f>SUM(J29:J34)</f>
        <v>6588</v>
      </c>
      <c r="K35" s="22">
        <f>SUM(K29:K34)</f>
        <v>6734</v>
      </c>
      <c r="L35" s="24">
        <f t="shared" si="0"/>
        <v>13322</v>
      </c>
      <c r="M35" s="31"/>
    </row>
    <row r="36" spans="1:13" ht="13.15" customHeight="1" x14ac:dyDescent="0.15">
      <c r="A36" s="13"/>
      <c r="B36" s="6" t="s">
        <v>11</v>
      </c>
      <c r="C36" s="7">
        <v>1061</v>
      </c>
      <c r="D36" s="7">
        <v>986</v>
      </c>
      <c r="E36" s="7">
        <v>1013</v>
      </c>
      <c r="F36" s="20">
        <f t="shared" si="1"/>
        <v>1999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3678</v>
      </c>
      <c r="D37" s="22">
        <f>SUM(D33:D36)</f>
        <v>3821</v>
      </c>
      <c r="E37" s="22">
        <f>SUM(E33:E36)</f>
        <v>3907</v>
      </c>
      <c r="F37" s="23">
        <f t="shared" si="1"/>
        <v>7728</v>
      </c>
      <c r="G37" s="55" t="s">
        <v>6</v>
      </c>
      <c r="H37" s="56"/>
      <c r="I37" s="37">
        <f>C13+C21+C27+C32+C37+C44+I13+I19+I23+I28+I35</f>
        <v>96642</v>
      </c>
      <c r="J37" s="37">
        <f>D13+D21+D27+D32+D37+D44+J13+J19+J23+J28+J35</f>
        <v>93368</v>
      </c>
      <c r="K37" s="37">
        <f>E13+E21+E27+E32+E37+E44+K13+K19+K23+K28+K35</f>
        <v>97773</v>
      </c>
      <c r="L37" s="38">
        <f>SUM(J37:K37)</f>
        <v>191141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1029</v>
      </c>
      <c r="D38" s="7">
        <v>1063</v>
      </c>
      <c r="E38" s="7">
        <v>1080</v>
      </c>
      <c r="F38" s="20">
        <f t="shared" si="1"/>
        <v>2143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761</v>
      </c>
      <c r="D39" s="7">
        <v>758</v>
      </c>
      <c r="E39" s="7">
        <v>818</v>
      </c>
      <c r="F39" s="20">
        <f t="shared" si="1"/>
        <v>1576</v>
      </c>
      <c r="G39" s="45" t="s">
        <v>29</v>
      </c>
      <c r="H39" s="48"/>
      <c r="I39" s="7">
        <v>-16</v>
      </c>
      <c r="J39" s="7">
        <v>14</v>
      </c>
      <c r="K39" s="7">
        <v>8</v>
      </c>
      <c r="L39" s="39">
        <f>SUM(J39:K39)</f>
        <v>22</v>
      </c>
      <c r="M39" s="32"/>
    </row>
    <row r="40" spans="1:13" ht="13.15" customHeight="1" x14ac:dyDescent="0.15">
      <c r="A40" s="13"/>
      <c r="B40" s="6" t="s">
        <v>10</v>
      </c>
      <c r="C40" s="7">
        <v>1045</v>
      </c>
      <c r="D40" s="7">
        <v>1024</v>
      </c>
      <c r="E40" s="7">
        <v>1045</v>
      </c>
      <c r="F40" s="20">
        <f t="shared" si="1"/>
        <v>2069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1672</v>
      </c>
      <c r="D41" s="7">
        <v>1614</v>
      </c>
      <c r="E41" s="7">
        <v>1725</v>
      </c>
      <c r="F41" s="20">
        <f t="shared" si="1"/>
        <v>3339</v>
      </c>
      <c r="G41" s="45" t="s">
        <v>28</v>
      </c>
      <c r="H41" s="46"/>
      <c r="I41" s="7">
        <v>783</v>
      </c>
      <c r="J41" s="7">
        <v>340</v>
      </c>
      <c r="K41" s="7">
        <v>618</v>
      </c>
      <c r="L41" s="39">
        <f>SUM(J41:K41)</f>
        <v>958</v>
      </c>
      <c r="M41" s="31"/>
    </row>
    <row r="42" spans="1:13" ht="13.15" customHeight="1" x14ac:dyDescent="0.15">
      <c r="A42" s="13"/>
      <c r="B42" s="6" t="s">
        <v>12</v>
      </c>
      <c r="C42" s="7">
        <v>1378</v>
      </c>
      <c r="D42" s="7">
        <v>1239</v>
      </c>
      <c r="E42" s="7">
        <v>1333</v>
      </c>
      <c r="F42" s="20">
        <f t="shared" si="1"/>
        <v>2572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2560</v>
      </c>
      <c r="D43" s="7">
        <v>2240</v>
      </c>
      <c r="E43" s="7">
        <v>2140</v>
      </c>
      <c r="F43" s="20">
        <f t="shared" si="1"/>
        <v>4380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8445</v>
      </c>
      <c r="D44" s="25">
        <f>SUM(D38:D43)</f>
        <v>7938</v>
      </c>
      <c r="E44" s="25">
        <f>SUM(E38:E43)</f>
        <v>8141</v>
      </c>
      <c r="F44" s="26">
        <f t="shared" si="1"/>
        <v>16079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5"/>
  <sheetViews>
    <sheetView view="pageBreakPreview" zoomScaleNormal="100" zoomScaleSheetLayoutView="100" workbookViewId="0">
      <selection activeCell="L46" sqref="L4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34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1635</v>
      </c>
      <c r="D4" s="35">
        <v>1463</v>
      </c>
      <c r="E4" s="35">
        <v>1575</v>
      </c>
      <c r="F4" s="17">
        <f>SUM(D4:E4)</f>
        <v>3038</v>
      </c>
      <c r="G4" s="40" t="s">
        <v>18</v>
      </c>
      <c r="H4" s="27" t="s">
        <v>8</v>
      </c>
      <c r="I4" s="35">
        <v>1898</v>
      </c>
      <c r="J4" s="35">
        <v>1631</v>
      </c>
      <c r="K4" s="35">
        <v>1622</v>
      </c>
      <c r="L4" s="18">
        <f t="shared" ref="L4:L35" si="0">SUM(J4:K4)</f>
        <v>3253</v>
      </c>
      <c r="M4" s="2"/>
    </row>
    <row r="5" spans="1:15" ht="13.15" customHeight="1" x14ac:dyDescent="0.15">
      <c r="A5" s="13"/>
      <c r="B5" s="4" t="s">
        <v>4</v>
      </c>
      <c r="C5" s="7">
        <v>1854</v>
      </c>
      <c r="D5" s="7">
        <v>1652</v>
      </c>
      <c r="E5" s="7">
        <v>1762</v>
      </c>
      <c r="F5" s="20">
        <f t="shared" ref="F5:F44" si="1">SUM(D5:E5)</f>
        <v>3414</v>
      </c>
      <c r="G5" s="5"/>
      <c r="H5" s="4" t="s">
        <v>4</v>
      </c>
      <c r="I5" s="7">
        <v>1402</v>
      </c>
      <c r="J5" s="7">
        <v>1161</v>
      </c>
      <c r="K5" s="7">
        <v>1202</v>
      </c>
      <c r="L5" s="21">
        <f t="shared" si="0"/>
        <v>2363</v>
      </c>
      <c r="M5" s="2"/>
    </row>
    <row r="6" spans="1:15" ht="13.15" customHeight="1" x14ac:dyDescent="0.15">
      <c r="A6" s="13"/>
      <c r="B6" s="4" t="s">
        <v>10</v>
      </c>
      <c r="C6" s="7">
        <v>6339</v>
      </c>
      <c r="D6" s="7">
        <v>4888</v>
      </c>
      <c r="E6" s="7">
        <v>5470</v>
      </c>
      <c r="F6" s="20">
        <f t="shared" si="1"/>
        <v>10358</v>
      </c>
      <c r="G6" s="5"/>
      <c r="H6" s="4" t="s">
        <v>10</v>
      </c>
      <c r="I6" s="7">
        <v>1058</v>
      </c>
      <c r="J6" s="7">
        <v>922</v>
      </c>
      <c r="K6" s="7">
        <v>894</v>
      </c>
      <c r="L6" s="21">
        <f t="shared" si="0"/>
        <v>1816</v>
      </c>
      <c r="M6" s="2"/>
    </row>
    <row r="7" spans="1:15" ht="13.15" customHeight="1" x14ac:dyDescent="0.15">
      <c r="A7" s="13"/>
      <c r="B7" s="4" t="s">
        <v>11</v>
      </c>
      <c r="C7" s="7">
        <v>3486</v>
      </c>
      <c r="D7" s="7">
        <v>3061</v>
      </c>
      <c r="E7" s="7">
        <v>3303</v>
      </c>
      <c r="F7" s="20">
        <f t="shared" si="1"/>
        <v>6364</v>
      </c>
      <c r="G7" s="5"/>
      <c r="H7" s="4" t="s">
        <v>11</v>
      </c>
      <c r="I7" s="7">
        <v>1744</v>
      </c>
      <c r="J7" s="7">
        <v>1641</v>
      </c>
      <c r="K7" s="7">
        <v>1621</v>
      </c>
      <c r="L7" s="21">
        <f t="shared" si="0"/>
        <v>3262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2549</v>
      </c>
      <c r="D8" s="7">
        <v>2667</v>
      </c>
      <c r="E8" s="7">
        <v>3161</v>
      </c>
      <c r="F8" s="20">
        <f t="shared" si="1"/>
        <v>5828</v>
      </c>
      <c r="G8" s="5"/>
      <c r="H8" s="4" t="s">
        <v>12</v>
      </c>
      <c r="I8" s="7">
        <v>1464</v>
      </c>
      <c r="J8" s="7">
        <v>1372</v>
      </c>
      <c r="K8" s="7">
        <v>1376</v>
      </c>
      <c r="L8" s="21">
        <f t="shared" si="0"/>
        <v>2748</v>
      </c>
      <c r="M8" s="2"/>
    </row>
    <row r="9" spans="1:15" ht="13.15" customHeight="1" x14ac:dyDescent="0.15">
      <c r="A9" s="13"/>
      <c r="B9" s="4" t="s">
        <v>13</v>
      </c>
      <c r="C9" s="7">
        <v>2242</v>
      </c>
      <c r="D9" s="7">
        <v>2210</v>
      </c>
      <c r="E9" s="7">
        <v>2318</v>
      </c>
      <c r="F9" s="20">
        <f t="shared" si="1"/>
        <v>4528</v>
      </c>
      <c r="G9" s="5"/>
      <c r="H9" s="4" t="s">
        <v>13</v>
      </c>
      <c r="I9" s="7">
        <v>1561</v>
      </c>
      <c r="J9" s="7">
        <v>1432</v>
      </c>
      <c r="K9" s="7">
        <v>1596</v>
      </c>
      <c r="L9" s="21">
        <f t="shared" si="0"/>
        <v>3028</v>
      </c>
      <c r="M9" s="2"/>
    </row>
    <row r="10" spans="1:15" ht="13.15" customHeight="1" x14ac:dyDescent="0.15">
      <c r="A10" s="13"/>
      <c r="B10" s="4" t="s">
        <v>14</v>
      </c>
      <c r="C10" s="7">
        <v>2426</v>
      </c>
      <c r="D10" s="7">
        <v>2445</v>
      </c>
      <c r="E10" s="7">
        <v>2744</v>
      </c>
      <c r="F10" s="20">
        <f t="shared" si="1"/>
        <v>5189</v>
      </c>
      <c r="G10" s="5"/>
      <c r="H10" s="4" t="s">
        <v>14</v>
      </c>
      <c r="I10" s="7">
        <v>1430</v>
      </c>
      <c r="J10" s="7">
        <v>1417</v>
      </c>
      <c r="K10" s="7">
        <v>1481</v>
      </c>
      <c r="L10" s="21">
        <f t="shared" si="0"/>
        <v>2898</v>
      </c>
      <c r="M10" s="2"/>
    </row>
    <row r="11" spans="1:15" ht="13.15" customHeight="1" x14ac:dyDescent="0.15">
      <c r="A11" s="13"/>
      <c r="B11" s="4" t="s">
        <v>15</v>
      </c>
      <c r="C11" s="7">
        <v>1589</v>
      </c>
      <c r="D11" s="7">
        <v>1755</v>
      </c>
      <c r="E11" s="7">
        <v>1892</v>
      </c>
      <c r="F11" s="20">
        <f t="shared" si="1"/>
        <v>3647</v>
      </c>
      <c r="G11" s="5"/>
      <c r="H11" s="4" t="s">
        <v>15</v>
      </c>
      <c r="I11" s="7">
        <v>1609</v>
      </c>
      <c r="J11" s="7">
        <v>1667</v>
      </c>
      <c r="K11" s="7">
        <v>1816</v>
      </c>
      <c r="L11" s="21">
        <f t="shared" si="0"/>
        <v>3483</v>
      </c>
      <c r="M11" s="2"/>
    </row>
    <row r="12" spans="1:15" ht="13.15" customHeight="1" x14ac:dyDescent="0.15">
      <c r="A12" s="13"/>
      <c r="B12" s="4" t="s">
        <v>16</v>
      </c>
      <c r="C12" s="7">
        <v>1986</v>
      </c>
      <c r="D12" s="7">
        <v>2331</v>
      </c>
      <c r="E12" s="7">
        <v>2462</v>
      </c>
      <c r="F12" s="20">
        <f t="shared" si="1"/>
        <v>4793</v>
      </c>
      <c r="G12" s="5"/>
      <c r="H12" s="4" t="s">
        <v>16</v>
      </c>
      <c r="I12" s="7">
        <v>1480</v>
      </c>
      <c r="J12" s="7">
        <v>1514</v>
      </c>
      <c r="K12" s="7">
        <v>1599</v>
      </c>
      <c r="L12" s="21">
        <f t="shared" si="0"/>
        <v>3113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24106</v>
      </c>
      <c r="D13" s="22">
        <f>SUM(D4:D12)</f>
        <v>22472</v>
      </c>
      <c r="E13" s="22">
        <f>SUM(E4:E12)</f>
        <v>24687</v>
      </c>
      <c r="F13" s="23">
        <f t="shared" si="1"/>
        <v>47159</v>
      </c>
      <c r="G13" s="59" t="s">
        <v>5</v>
      </c>
      <c r="H13" s="54"/>
      <c r="I13" s="22">
        <f>SUM(I4:I12)</f>
        <v>13646</v>
      </c>
      <c r="J13" s="22">
        <f>SUM(J4:J12)</f>
        <v>12757</v>
      </c>
      <c r="K13" s="22">
        <f>SUM(K4:K12)</f>
        <v>13207</v>
      </c>
      <c r="L13" s="24">
        <f t="shared" si="0"/>
        <v>25964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1149</v>
      </c>
      <c r="D14" s="7">
        <v>1025</v>
      </c>
      <c r="E14" s="7">
        <v>1107</v>
      </c>
      <c r="F14" s="20">
        <f t="shared" si="1"/>
        <v>2132</v>
      </c>
      <c r="G14" s="3" t="s">
        <v>21</v>
      </c>
      <c r="H14" s="4" t="s">
        <v>8</v>
      </c>
      <c r="I14" s="7">
        <v>1829</v>
      </c>
      <c r="J14" s="7">
        <v>1938</v>
      </c>
      <c r="K14" s="7">
        <v>1889</v>
      </c>
      <c r="L14" s="21">
        <f t="shared" si="0"/>
        <v>3827</v>
      </c>
      <c r="M14" s="2"/>
    </row>
    <row r="15" spans="1:15" ht="13.15" customHeight="1" x14ac:dyDescent="0.15">
      <c r="A15" s="13"/>
      <c r="B15" s="6" t="s">
        <v>4</v>
      </c>
      <c r="C15" s="7">
        <v>2044</v>
      </c>
      <c r="D15" s="7">
        <v>1825</v>
      </c>
      <c r="E15" s="7">
        <v>1996</v>
      </c>
      <c r="F15" s="20">
        <f t="shared" si="1"/>
        <v>3821</v>
      </c>
      <c r="G15" s="5"/>
      <c r="H15" s="4" t="s">
        <v>4</v>
      </c>
      <c r="I15" s="7">
        <v>1152</v>
      </c>
      <c r="J15" s="7">
        <v>1241</v>
      </c>
      <c r="K15" s="7">
        <v>1336</v>
      </c>
      <c r="L15" s="21">
        <f t="shared" si="0"/>
        <v>2577</v>
      </c>
      <c r="M15" s="2"/>
    </row>
    <row r="16" spans="1:15" ht="13.15" customHeight="1" x14ac:dyDescent="0.15">
      <c r="A16" s="13"/>
      <c r="B16" s="6" t="s">
        <v>10</v>
      </c>
      <c r="C16" s="7">
        <v>1101</v>
      </c>
      <c r="D16" s="7">
        <v>1201</v>
      </c>
      <c r="E16" s="7">
        <v>1129</v>
      </c>
      <c r="F16" s="20">
        <f t="shared" si="1"/>
        <v>2330</v>
      </c>
      <c r="G16" s="5"/>
      <c r="H16" s="4" t="s">
        <v>10</v>
      </c>
      <c r="I16" s="7">
        <v>1096</v>
      </c>
      <c r="J16" s="7">
        <v>1062</v>
      </c>
      <c r="K16" s="7">
        <v>1204</v>
      </c>
      <c r="L16" s="21">
        <f t="shared" si="0"/>
        <v>2266</v>
      </c>
      <c r="M16" s="2"/>
    </row>
    <row r="17" spans="1:13" ht="13.15" customHeight="1" x14ac:dyDescent="0.15">
      <c r="A17" s="13"/>
      <c r="B17" s="6" t="s">
        <v>11</v>
      </c>
      <c r="C17" s="7">
        <v>1541</v>
      </c>
      <c r="D17" s="7">
        <v>1624</v>
      </c>
      <c r="E17" s="7">
        <v>1704</v>
      </c>
      <c r="F17" s="20">
        <f t="shared" si="1"/>
        <v>3328</v>
      </c>
      <c r="G17" s="5"/>
      <c r="H17" s="4" t="s">
        <v>11</v>
      </c>
      <c r="I17" s="7">
        <v>1515</v>
      </c>
      <c r="J17" s="7">
        <v>1567</v>
      </c>
      <c r="K17" s="7">
        <v>1572</v>
      </c>
      <c r="L17" s="21">
        <f t="shared" si="0"/>
        <v>3139</v>
      </c>
      <c r="M17" s="2"/>
    </row>
    <row r="18" spans="1:13" ht="13.15" customHeight="1" x14ac:dyDescent="0.15">
      <c r="A18" s="13"/>
      <c r="B18" s="6" t="s">
        <v>12</v>
      </c>
      <c r="C18" s="7">
        <v>1384</v>
      </c>
      <c r="D18" s="7">
        <v>1383</v>
      </c>
      <c r="E18" s="7">
        <v>1392</v>
      </c>
      <c r="F18" s="20">
        <f t="shared" si="1"/>
        <v>2775</v>
      </c>
      <c r="G18" s="5"/>
      <c r="H18" s="4" t="s">
        <v>12</v>
      </c>
      <c r="I18" s="7">
        <v>499</v>
      </c>
      <c r="J18" s="7">
        <v>459</v>
      </c>
      <c r="K18" s="7">
        <v>500</v>
      </c>
      <c r="L18" s="21">
        <f t="shared" si="0"/>
        <v>959</v>
      </c>
      <c r="M18" s="2"/>
    </row>
    <row r="19" spans="1:13" ht="13.15" customHeight="1" x14ac:dyDescent="0.15">
      <c r="A19" s="13"/>
      <c r="B19" s="6" t="s">
        <v>13</v>
      </c>
      <c r="C19" s="7">
        <v>2906</v>
      </c>
      <c r="D19" s="7">
        <v>3162</v>
      </c>
      <c r="E19" s="7">
        <v>3339</v>
      </c>
      <c r="F19" s="20">
        <f t="shared" si="1"/>
        <v>6501</v>
      </c>
      <c r="G19" s="59" t="s">
        <v>5</v>
      </c>
      <c r="H19" s="54"/>
      <c r="I19" s="22">
        <f>SUM(I14:I18)</f>
        <v>6091</v>
      </c>
      <c r="J19" s="22">
        <f>SUM(J14:J18)</f>
        <v>6267</v>
      </c>
      <c r="K19" s="22">
        <f>SUM(K14:K18)</f>
        <v>6501</v>
      </c>
      <c r="L19" s="24">
        <f t="shared" si="0"/>
        <v>12768</v>
      </c>
      <c r="M19" s="31"/>
    </row>
    <row r="20" spans="1:13" ht="13.15" customHeight="1" x14ac:dyDescent="0.15">
      <c r="A20" s="13"/>
      <c r="B20" s="6" t="s">
        <v>14</v>
      </c>
      <c r="C20" s="7">
        <v>897</v>
      </c>
      <c r="D20" s="7">
        <v>942</v>
      </c>
      <c r="E20" s="7">
        <v>917</v>
      </c>
      <c r="F20" s="20">
        <f t="shared" si="1"/>
        <v>1859</v>
      </c>
      <c r="G20" s="5" t="s">
        <v>19</v>
      </c>
      <c r="H20" s="6" t="s">
        <v>8</v>
      </c>
      <c r="I20" s="7">
        <v>862</v>
      </c>
      <c r="J20" s="7">
        <v>922</v>
      </c>
      <c r="K20" s="7">
        <v>953</v>
      </c>
      <c r="L20" s="21">
        <f t="shared" si="0"/>
        <v>1875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11022</v>
      </c>
      <c r="D21" s="22">
        <f>SUM(D14:D20)</f>
        <v>11162</v>
      </c>
      <c r="E21" s="22">
        <f>SUM(E14:E20)</f>
        <v>11584</v>
      </c>
      <c r="F21" s="23">
        <f t="shared" si="1"/>
        <v>22746</v>
      </c>
      <c r="G21" s="5"/>
      <c r="H21" s="6" t="s">
        <v>4</v>
      </c>
      <c r="I21" s="7">
        <v>2090</v>
      </c>
      <c r="J21" s="7">
        <v>2200</v>
      </c>
      <c r="K21" s="7">
        <v>1894</v>
      </c>
      <c r="L21" s="21">
        <f t="shared" si="0"/>
        <v>4094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2737</v>
      </c>
      <c r="D22" s="7">
        <v>2329</v>
      </c>
      <c r="E22" s="7">
        <v>2512</v>
      </c>
      <c r="F22" s="20">
        <f t="shared" si="1"/>
        <v>4841</v>
      </c>
      <c r="G22" s="5"/>
      <c r="H22" s="6" t="s">
        <v>10</v>
      </c>
      <c r="I22" s="7">
        <v>1145</v>
      </c>
      <c r="J22" s="7">
        <v>1118</v>
      </c>
      <c r="K22" s="7">
        <v>1012</v>
      </c>
      <c r="L22" s="21">
        <f t="shared" si="0"/>
        <v>2130</v>
      </c>
      <c r="M22" s="2"/>
    </row>
    <row r="23" spans="1:13" ht="13.15" customHeight="1" x14ac:dyDescent="0.15">
      <c r="A23" s="13"/>
      <c r="B23" s="6" t="s">
        <v>4</v>
      </c>
      <c r="C23" s="7">
        <v>2060</v>
      </c>
      <c r="D23" s="7">
        <v>1586</v>
      </c>
      <c r="E23" s="7">
        <v>1777</v>
      </c>
      <c r="F23" s="20">
        <f t="shared" si="1"/>
        <v>3363</v>
      </c>
      <c r="G23" s="59" t="s">
        <v>5</v>
      </c>
      <c r="H23" s="54"/>
      <c r="I23" s="22">
        <f>SUM(I20:I22)</f>
        <v>4097</v>
      </c>
      <c r="J23" s="22">
        <f>SUM(J20:J22)</f>
        <v>4240</v>
      </c>
      <c r="K23" s="22">
        <f>SUM(K20:K22)</f>
        <v>3859</v>
      </c>
      <c r="L23" s="24">
        <f t="shared" si="0"/>
        <v>8099</v>
      </c>
      <c r="M23" s="31"/>
    </row>
    <row r="24" spans="1:13" ht="13.15" customHeight="1" x14ac:dyDescent="0.15">
      <c r="A24" s="13"/>
      <c r="B24" s="6" t="s">
        <v>10</v>
      </c>
      <c r="C24" s="7">
        <v>1287</v>
      </c>
      <c r="D24" s="7">
        <v>1090</v>
      </c>
      <c r="E24" s="7">
        <v>1258</v>
      </c>
      <c r="F24" s="20">
        <f t="shared" si="1"/>
        <v>2348</v>
      </c>
      <c r="G24" s="5" t="s">
        <v>22</v>
      </c>
      <c r="H24" s="6" t="s">
        <v>8</v>
      </c>
      <c r="I24" s="7">
        <v>540</v>
      </c>
      <c r="J24" s="7">
        <v>514</v>
      </c>
      <c r="K24" s="7">
        <v>543</v>
      </c>
      <c r="L24" s="21">
        <f t="shared" si="0"/>
        <v>1057</v>
      </c>
      <c r="M24" s="2"/>
    </row>
    <row r="25" spans="1:13" ht="13.15" customHeight="1" x14ac:dyDescent="0.15">
      <c r="A25" s="13"/>
      <c r="B25" s="6" t="s">
        <v>11</v>
      </c>
      <c r="C25" s="7">
        <v>1139</v>
      </c>
      <c r="D25" s="7">
        <v>1075</v>
      </c>
      <c r="E25" s="7">
        <v>1049</v>
      </c>
      <c r="F25" s="20">
        <f t="shared" si="1"/>
        <v>2124</v>
      </c>
      <c r="G25" s="5"/>
      <c r="H25" s="6" t="s">
        <v>4</v>
      </c>
      <c r="I25" s="7">
        <v>1221</v>
      </c>
      <c r="J25" s="7">
        <v>1222</v>
      </c>
      <c r="K25" s="7">
        <v>1240</v>
      </c>
      <c r="L25" s="21">
        <f t="shared" si="0"/>
        <v>2462</v>
      </c>
      <c r="M25" s="2"/>
    </row>
    <row r="26" spans="1:13" ht="13.15" customHeight="1" x14ac:dyDescent="0.15">
      <c r="A26" s="13"/>
      <c r="B26" s="6" t="s">
        <v>12</v>
      </c>
      <c r="C26" s="7">
        <v>1751</v>
      </c>
      <c r="D26" s="7">
        <v>1651</v>
      </c>
      <c r="E26" s="7">
        <v>1700</v>
      </c>
      <c r="F26" s="20">
        <f t="shared" si="1"/>
        <v>3351</v>
      </c>
      <c r="G26" s="5"/>
      <c r="H26" s="6" t="s">
        <v>10</v>
      </c>
      <c r="I26" s="7">
        <v>1033</v>
      </c>
      <c r="J26" s="7">
        <v>1172</v>
      </c>
      <c r="K26" s="7">
        <v>1166</v>
      </c>
      <c r="L26" s="21">
        <f t="shared" si="0"/>
        <v>2338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8974</v>
      </c>
      <c r="D27" s="22">
        <f>SUM(D22:D26)</f>
        <v>7731</v>
      </c>
      <c r="E27" s="22">
        <f>SUM(E22:E26)</f>
        <v>8296</v>
      </c>
      <c r="F27" s="23">
        <f t="shared" si="1"/>
        <v>16027</v>
      </c>
      <c r="G27" s="5"/>
      <c r="H27" s="6" t="s">
        <v>11</v>
      </c>
      <c r="I27" s="7">
        <v>277</v>
      </c>
      <c r="J27" s="7">
        <v>328</v>
      </c>
      <c r="K27" s="7">
        <v>289</v>
      </c>
      <c r="L27" s="21">
        <f t="shared" si="0"/>
        <v>617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2235</v>
      </c>
      <c r="D28" s="7">
        <v>2064</v>
      </c>
      <c r="E28" s="7">
        <v>2267</v>
      </c>
      <c r="F28" s="20">
        <f t="shared" si="1"/>
        <v>4331</v>
      </c>
      <c r="G28" s="59" t="s">
        <v>5</v>
      </c>
      <c r="H28" s="54"/>
      <c r="I28" s="22">
        <f>SUM(I24:I27)</f>
        <v>3071</v>
      </c>
      <c r="J28" s="22">
        <f>SUM(J24:J27)</f>
        <v>3236</v>
      </c>
      <c r="K28" s="22">
        <f>SUM(K24:K27)</f>
        <v>3238</v>
      </c>
      <c r="L28" s="24">
        <f t="shared" si="0"/>
        <v>6474</v>
      </c>
      <c r="M28" s="31"/>
    </row>
    <row r="29" spans="1:13" ht="13.15" customHeight="1" x14ac:dyDescent="0.15">
      <c r="A29" s="13"/>
      <c r="B29" s="6" t="s">
        <v>4</v>
      </c>
      <c r="C29" s="7">
        <v>1486</v>
      </c>
      <c r="D29" s="7">
        <v>1551</v>
      </c>
      <c r="E29" s="7">
        <v>1604</v>
      </c>
      <c r="F29" s="20">
        <f t="shared" si="1"/>
        <v>3155</v>
      </c>
      <c r="G29" s="5" t="s">
        <v>23</v>
      </c>
      <c r="H29" s="6" t="s">
        <v>8</v>
      </c>
      <c r="I29" s="7">
        <v>1339</v>
      </c>
      <c r="J29" s="7">
        <v>1476</v>
      </c>
      <c r="K29" s="7">
        <v>1417</v>
      </c>
      <c r="L29" s="21">
        <f t="shared" si="0"/>
        <v>2893</v>
      </c>
      <c r="M29" s="2"/>
    </row>
    <row r="30" spans="1:13" ht="13.15" customHeight="1" x14ac:dyDescent="0.15">
      <c r="A30" s="13"/>
      <c r="B30" s="6" t="s">
        <v>10</v>
      </c>
      <c r="C30" s="7">
        <v>1522</v>
      </c>
      <c r="D30" s="7">
        <v>1506</v>
      </c>
      <c r="E30" s="7">
        <v>1611</v>
      </c>
      <c r="F30" s="20">
        <f t="shared" si="1"/>
        <v>3117</v>
      </c>
      <c r="G30" s="5"/>
      <c r="H30" s="6" t="s">
        <v>4</v>
      </c>
      <c r="I30" s="7">
        <v>943</v>
      </c>
      <c r="J30" s="7">
        <v>981</v>
      </c>
      <c r="K30" s="7">
        <v>956</v>
      </c>
      <c r="L30" s="21">
        <f t="shared" si="0"/>
        <v>1937</v>
      </c>
      <c r="M30" s="2"/>
    </row>
    <row r="31" spans="1:13" ht="13.15" customHeight="1" x14ac:dyDescent="0.15">
      <c r="A31" s="13"/>
      <c r="B31" s="6" t="s">
        <v>11</v>
      </c>
      <c r="C31" s="7">
        <v>1954</v>
      </c>
      <c r="D31" s="7">
        <v>2025</v>
      </c>
      <c r="E31" s="7">
        <v>2139</v>
      </c>
      <c r="F31" s="20">
        <f t="shared" si="1"/>
        <v>4164</v>
      </c>
      <c r="G31" s="5"/>
      <c r="H31" s="6" t="s">
        <v>10</v>
      </c>
      <c r="I31" s="7">
        <v>939</v>
      </c>
      <c r="J31" s="7">
        <v>826</v>
      </c>
      <c r="K31" s="7">
        <v>922</v>
      </c>
      <c r="L31" s="21">
        <f t="shared" si="0"/>
        <v>1748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7197</v>
      </c>
      <c r="D32" s="22">
        <f>SUM(D28:D31)</f>
        <v>7146</v>
      </c>
      <c r="E32" s="22">
        <f>SUM(E28:E31)</f>
        <v>7621</v>
      </c>
      <c r="F32" s="23">
        <f t="shared" si="1"/>
        <v>14767</v>
      </c>
      <c r="G32" s="5"/>
      <c r="H32" s="6" t="s">
        <v>11</v>
      </c>
      <c r="I32" s="7">
        <v>1437</v>
      </c>
      <c r="J32" s="7">
        <v>1485</v>
      </c>
      <c r="K32" s="7">
        <v>1601</v>
      </c>
      <c r="L32" s="21">
        <f t="shared" si="0"/>
        <v>3086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726</v>
      </c>
      <c r="D33" s="7">
        <v>766</v>
      </c>
      <c r="E33" s="7">
        <v>803</v>
      </c>
      <c r="F33" s="20">
        <f t="shared" si="1"/>
        <v>1569</v>
      </c>
      <c r="G33" s="5"/>
      <c r="H33" s="6" t="s">
        <v>12</v>
      </c>
      <c r="I33" s="7">
        <v>883</v>
      </c>
      <c r="J33" s="7">
        <v>1038</v>
      </c>
      <c r="K33" s="7">
        <v>1063</v>
      </c>
      <c r="L33" s="21">
        <f t="shared" si="0"/>
        <v>2101</v>
      </c>
      <c r="M33" s="2"/>
    </row>
    <row r="34" spans="1:13" ht="13.15" customHeight="1" x14ac:dyDescent="0.15">
      <c r="A34" s="13"/>
      <c r="B34" s="6" t="s">
        <v>4</v>
      </c>
      <c r="C34" s="7">
        <v>955</v>
      </c>
      <c r="D34" s="7">
        <v>1041</v>
      </c>
      <c r="E34" s="7">
        <v>1063</v>
      </c>
      <c r="F34" s="20">
        <f t="shared" si="1"/>
        <v>2104</v>
      </c>
      <c r="G34" s="5"/>
      <c r="H34" s="6" t="s">
        <v>13</v>
      </c>
      <c r="I34" s="7">
        <v>802</v>
      </c>
      <c r="J34" s="7">
        <v>788</v>
      </c>
      <c r="K34" s="7">
        <v>773</v>
      </c>
      <c r="L34" s="21">
        <f t="shared" si="0"/>
        <v>1561</v>
      </c>
      <c r="M34" s="2"/>
    </row>
    <row r="35" spans="1:13" ht="13.15" customHeight="1" x14ac:dyDescent="0.15">
      <c r="A35" s="13"/>
      <c r="B35" s="6" t="s">
        <v>10</v>
      </c>
      <c r="C35" s="7">
        <v>932</v>
      </c>
      <c r="D35" s="7">
        <v>1018</v>
      </c>
      <c r="E35" s="7">
        <v>1021</v>
      </c>
      <c r="F35" s="20">
        <f t="shared" si="1"/>
        <v>2039</v>
      </c>
      <c r="G35" s="59" t="s">
        <v>5</v>
      </c>
      <c r="H35" s="54"/>
      <c r="I35" s="22">
        <f>SUM(I29:I34)</f>
        <v>6343</v>
      </c>
      <c r="J35" s="22">
        <f>SUM(J29:J34)</f>
        <v>6594</v>
      </c>
      <c r="K35" s="22">
        <f>SUM(K29:K34)</f>
        <v>6732</v>
      </c>
      <c r="L35" s="24">
        <f t="shared" si="0"/>
        <v>13326</v>
      </c>
      <c r="M35" s="31"/>
    </row>
    <row r="36" spans="1:13" ht="13.15" customHeight="1" x14ac:dyDescent="0.15">
      <c r="A36" s="13"/>
      <c r="B36" s="6" t="s">
        <v>11</v>
      </c>
      <c r="C36" s="7">
        <v>1057</v>
      </c>
      <c r="D36" s="7">
        <v>986</v>
      </c>
      <c r="E36" s="7">
        <v>1009</v>
      </c>
      <c r="F36" s="20">
        <f t="shared" si="1"/>
        <v>1995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3670</v>
      </c>
      <c r="D37" s="22">
        <f>SUM(D33:D36)</f>
        <v>3811</v>
      </c>
      <c r="E37" s="22">
        <f>SUM(E33:E36)</f>
        <v>3896</v>
      </c>
      <c r="F37" s="23">
        <f t="shared" si="1"/>
        <v>7707</v>
      </c>
      <c r="G37" s="55" t="s">
        <v>6</v>
      </c>
      <c r="H37" s="56"/>
      <c r="I37" s="37">
        <f>C13+C21+C27+C32+C37+C44+I13+I19+I23+I28+I35</f>
        <v>96658</v>
      </c>
      <c r="J37" s="37">
        <f>D13+D21+D27+D32+D37+D44+J13+J19+J23+J28+J35</f>
        <v>93354</v>
      </c>
      <c r="K37" s="37">
        <f>E13+E21+E27+E32+E37+E44+K13+K19+K23+K28+K35</f>
        <v>97765</v>
      </c>
      <c r="L37" s="38">
        <f>SUM(J37:K37)</f>
        <v>191119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1027</v>
      </c>
      <c r="D38" s="7">
        <v>1064</v>
      </c>
      <c r="E38" s="7">
        <v>1081</v>
      </c>
      <c r="F38" s="20">
        <f t="shared" si="1"/>
        <v>2145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763</v>
      </c>
      <c r="D39" s="7">
        <v>760</v>
      </c>
      <c r="E39" s="7">
        <v>821</v>
      </c>
      <c r="F39" s="20">
        <f t="shared" si="1"/>
        <v>1581</v>
      </c>
      <c r="G39" s="45" t="s">
        <v>29</v>
      </c>
      <c r="H39" s="48"/>
      <c r="I39" s="7">
        <v>250</v>
      </c>
      <c r="J39" s="7">
        <v>191</v>
      </c>
      <c r="K39" s="7">
        <v>154</v>
      </c>
      <c r="L39" s="39">
        <f>SUM(J39:K39)</f>
        <v>345</v>
      </c>
      <c r="M39" s="32"/>
    </row>
    <row r="40" spans="1:13" ht="13.15" customHeight="1" x14ac:dyDescent="0.15">
      <c r="A40" s="13"/>
      <c r="B40" s="6" t="s">
        <v>10</v>
      </c>
      <c r="C40" s="7">
        <v>1046</v>
      </c>
      <c r="D40" s="7">
        <v>1021</v>
      </c>
      <c r="E40" s="7">
        <v>1046</v>
      </c>
      <c r="F40" s="20">
        <f t="shared" si="1"/>
        <v>2067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1671</v>
      </c>
      <c r="D41" s="7">
        <v>1618</v>
      </c>
      <c r="E41" s="7">
        <v>1722</v>
      </c>
      <c r="F41" s="20">
        <f t="shared" si="1"/>
        <v>3340</v>
      </c>
      <c r="G41" s="45" t="s">
        <v>28</v>
      </c>
      <c r="H41" s="46"/>
      <c r="I41" s="7">
        <f>I37-95850</f>
        <v>808</v>
      </c>
      <c r="J41" s="7">
        <f>J37-93054</f>
        <v>300</v>
      </c>
      <c r="K41" s="7">
        <f>K37-97150</f>
        <v>615</v>
      </c>
      <c r="L41" s="39">
        <f>SUM(J41:K41)</f>
        <v>915</v>
      </c>
      <c r="M41" s="31"/>
    </row>
    <row r="42" spans="1:13" ht="13.15" customHeight="1" x14ac:dyDescent="0.15">
      <c r="A42" s="13"/>
      <c r="B42" s="6" t="s">
        <v>12</v>
      </c>
      <c r="C42" s="7">
        <v>1376</v>
      </c>
      <c r="D42" s="7">
        <v>1238</v>
      </c>
      <c r="E42" s="7">
        <v>1333</v>
      </c>
      <c r="F42" s="20">
        <f t="shared" si="1"/>
        <v>2571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2558</v>
      </c>
      <c r="D43" s="7">
        <v>2237</v>
      </c>
      <c r="E43" s="7">
        <v>2141</v>
      </c>
      <c r="F43" s="20">
        <f t="shared" si="1"/>
        <v>4378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8441</v>
      </c>
      <c r="D44" s="25">
        <f>SUM(D38:D43)</f>
        <v>7938</v>
      </c>
      <c r="E44" s="25">
        <f>SUM(E38:E43)</f>
        <v>8144</v>
      </c>
      <c r="F44" s="26">
        <f t="shared" si="1"/>
        <v>16082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5"/>
  <sheetViews>
    <sheetView view="pageBreakPreview" zoomScaleNormal="100" zoomScaleSheetLayoutView="100" workbookViewId="0">
      <selection activeCell="O27" sqref="O27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60" t="s">
        <v>33</v>
      </c>
      <c r="L1" s="61"/>
    </row>
    <row r="2" spans="1:15" ht="12.75" thickTop="1" x14ac:dyDescent="0.15">
      <c r="A2" s="62" t="s">
        <v>0</v>
      </c>
      <c r="B2" s="63"/>
      <c r="C2" s="66" t="s">
        <v>7</v>
      </c>
      <c r="D2" s="67"/>
      <c r="E2" s="67"/>
      <c r="F2" s="67"/>
      <c r="G2" s="68" t="s">
        <v>0</v>
      </c>
      <c r="H2" s="63"/>
      <c r="I2" s="66" t="s">
        <v>7</v>
      </c>
      <c r="J2" s="67"/>
      <c r="K2" s="67"/>
      <c r="L2" s="70"/>
      <c r="M2" s="29"/>
    </row>
    <row r="3" spans="1:15" ht="12.75" thickBot="1" x14ac:dyDescent="0.2">
      <c r="A3" s="64"/>
      <c r="B3" s="65"/>
      <c r="C3" s="9" t="s">
        <v>1</v>
      </c>
      <c r="D3" s="9" t="s">
        <v>2</v>
      </c>
      <c r="E3" s="9" t="s">
        <v>3</v>
      </c>
      <c r="F3" s="10" t="s">
        <v>20</v>
      </c>
      <c r="G3" s="69"/>
      <c r="H3" s="65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1618</v>
      </c>
      <c r="D4" s="35">
        <v>1449</v>
      </c>
      <c r="E4" s="35">
        <v>1566</v>
      </c>
      <c r="F4" s="17">
        <f>SUM(D4:E4)</f>
        <v>3015</v>
      </c>
      <c r="G4" s="40" t="s">
        <v>18</v>
      </c>
      <c r="H4" s="27" t="s">
        <v>8</v>
      </c>
      <c r="I4" s="35">
        <v>1907</v>
      </c>
      <c r="J4" s="35">
        <v>1640</v>
      </c>
      <c r="K4" s="35">
        <v>1631</v>
      </c>
      <c r="L4" s="18">
        <f t="shared" ref="L4:L34" si="0">SUM(J4:K4)</f>
        <v>3271</v>
      </c>
      <c r="M4" s="2"/>
    </row>
    <row r="5" spans="1:15" ht="13.15" customHeight="1" x14ac:dyDescent="0.15">
      <c r="A5" s="13"/>
      <c r="B5" s="4" t="s">
        <v>4</v>
      </c>
      <c r="C5" s="7">
        <v>1850</v>
      </c>
      <c r="D5" s="7">
        <v>1648</v>
      </c>
      <c r="E5" s="7">
        <v>1756</v>
      </c>
      <c r="F5" s="20">
        <f t="shared" ref="F5:F44" si="1">SUM(D5:E5)</f>
        <v>3404</v>
      </c>
      <c r="G5" s="5"/>
      <c r="H5" s="4" t="s">
        <v>4</v>
      </c>
      <c r="I5" s="7">
        <v>1401</v>
      </c>
      <c r="J5" s="7">
        <v>1166</v>
      </c>
      <c r="K5" s="7">
        <v>1201</v>
      </c>
      <c r="L5" s="21">
        <f t="shared" si="0"/>
        <v>2367</v>
      </c>
      <c r="M5" s="2"/>
    </row>
    <row r="6" spans="1:15" ht="13.15" customHeight="1" x14ac:dyDescent="0.15">
      <c r="A6" s="13"/>
      <c r="B6" s="4" t="s">
        <v>10</v>
      </c>
      <c r="C6" s="7">
        <v>6288</v>
      </c>
      <c r="D6" s="7">
        <v>4856</v>
      </c>
      <c r="E6" s="7">
        <v>5447</v>
      </c>
      <c r="F6" s="20">
        <f t="shared" si="1"/>
        <v>10303</v>
      </c>
      <c r="G6" s="5"/>
      <c r="H6" s="4" t="s">
        <v>10</v>
      </c>
      <c r="I6" s="7">
        <v>1056</v>
      </c>
      <c r="J6" s="7">
        <v>920</v>
      </c>
      <c r="K6" s="7">
        <v>896</v>
      </c>
      <c r="L6" s="21">
        <f t="shared" si="0"/>
        <v>1816</v>
      </c>
      <c r="M6" s="2"/>
    </row>
    <row r="7" spans="1:15" ht="13.15" customHeight="1" x14ac:dyDescent="0.15">
      <c r="A7" s="13"/>
      <c r="B7" s="4" t="s">
        <v>11</v>
      </c>
      <c r="C7" s="7">
        <v>3484</v>
      </c>
      <c r="D7" s="7">
        <v>3063</v>
      </c>
      <c r="E7" s="7">
        <v>3300</v>
      </c>
      <c r="F7" s="20">
        <f t="shared" si="1"/>
        <v>6363</v>
      </c>
      <c r="G7" s="5"/>
      <c r="H7" s="4" t="s">
        <v>11</v>
      </c>
      <c r="I7" s="7">
        <v>1746</v>
      </c>
      <c r="J7" s="7">
        <v>1641</v>
      </c>
      <c r="K7" s="7">
        <v>1613</v>
      </c>
      <c r="L7" s="21">
        <f t="shared" si="0"/>
        <v>3254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2538</v>
      </c>
      <c r="D8" s="7">
        <v>2659</v>
      </c>
      <c r="E8" s="7">
        <v>3146</v>
      </c>
      <c r="F8" s="20">
        <f t="shared" si="1"/>
        <v>5805</v>
      </c>
      <c r="G8" s="5"/>
      <c r="H8" s="4" t="s">
        <v>12</v>
      </c>
      <c r="I8" s="7">
        <v>1459</v>
      </c>
      <c r="J8" s="7">
        <v>1357</v>
      </c>
      <c r="K8" s="7">
        <v>1375</v>
      </c>
      <c r="L8" s="21">
        <f t="shared" si="0"/>
        <v>2732</v>
      </c>
      <c r="M8" s="2"/>
    </row>
    <row r="9" spans="1:15" ht="13.15" customHeight="1" x14ac:dyDescent="0.15">
      <c r="A9" s="13"/>
      <c r="B9" s="4" t="s">
        <v>13</v>
      </c>
      <c r="C9" s="7">
        <v>2235</v>
      </c>
      <c r="D9" s="7">
        <v>2198</v>
      </c>
      <c r="E9" s="7">
        <v>2311</v>
      </c>
      <c r="F9" s="20">
        <f t="shared" si="1"/>
        <v>4509</v>
      </c>
      <c r="G9" s="5"/>
      <c r="H9" s="4" t="s">
        <v>13</v>
      </c>
      <c r="I9" s="7">
        <v>1561</v>
      </c>
      <c r="J9" s="7">
        <v>1430</v>
      </c>
      <c r="K9" s="7">
        <v>1594</v>
      </c>
      <c r="L9" s="21">
        <f t="shared" si="0"/>
        <v>3024</v>
      </c>
      <c r="M9" s="2"/>
    </row>
    <row r="10" spans="1:15" ht="13.15" customHeight="1" x14ac:dyDescent="0.15">
      <c r="A10" s="13"/>
      <c r="B10" s="4" t="s">
        <v>14</v>
      </c>
      <c r="C10" s="7">
        <v>2425</v>
      </c>
      <c r="D10" s="7">
        <v>2444</v>
      </c>
      <c r="E10" s="7">
        <v>2735</v>
      </c>
      <c r="F10" s="20">
        <f t="shared" si="1"/>
        <v>5179</v>
      </c>
      <c r="G10" s="5"/>
      <c r="H10" s="4" t="s">
        <v>14</v>
      </c>
      <c r="I10" s="7">
        <v>1424</v>
      </c>
      <c r="J10" s="7">
        <v>1407</v>
      </c>
      <c r="K10" s="7">
        <v>1478</v>
      </c>
      <c r="L10" s="21">
        <f t="shared" si="0"/>
        <v>2885</v>
      </c>
      <c r="M10" s="2"/>
    </row>
    <row r="11" spans="1:15" ht="13.15" customHeight="1" x14ac:dyDescent="0.15">
      <c r="A11" s="13"/>
      <c r="B11" s="4" t="s">
        <v>15</v>
      </c>
      <c r="C11" s="7">
        <v>1587</v>
      </c>
      <c r="D11" s="7">
        <v>1759</v>
      </c>
      <c r="E11" s="7">
        <v>1897</v>
      </c>
      <c r="F11" s="20">
        <f t="shared" si="1"/>
        <v>3656</v>
      </c>
      <c r="G11" s="5"/>
      <c r="H11" s="4" t="s">
        <v>15</v>
      </c>
      <c r="I11" s="7">
        <v>1625</v>
      </c>
      <c r="J11" s="7">
        <v>1678</v>
      </c>
      <c r="K11" s="7">
        <v>1839</v>
      </c>
      <c r="L11" s="21">
        <f t="shared" si="0"/>
        <v>3517</v>
      </c>
      <c r="M11" s="2"/>
    </row>
    <row r="12" spans="1:15" ht="13.15" customHeight="1" x14ac:dyDescent="0.15">
      <c r="A12" s="13"/>
      <c r="B12" s="4" t="s">
        <v>16</v>
      </c>
      <c r="C12" s="7">
        <v>1993</v>
      </c>
      <c r="D12" s="7">
        <v>2337</v>
      </c>
      <c r="E12" s="7">
        <v>2468</v>
      </c>
      <c r="F12" s="20">
        <f t="shared" si="1"/>
        <v>4805</v>
      </c>
      <c r="G12" s="5"/>
      <c r="H12" s="4" t="s">
        <v>16</v>
      </c>
      <c r="I12" s="7">
        <v>1475</v>
      </c>
      <c r="J12" s="7">
        <v>1509</v>
      </c>
      <c r="K12" s="7">
        <v>1595</v>
      </c>
      <c r="L12" s="21">
        <f t="shared" si="0"/>
        <v>3104</v>
      </c>
      <c r="M12" s="2"/>
    </row>
    <row r="13" spans="1:15" ht="13.15" customHeight="1" x14ac:dyDescent="0.15">
      <c r="A13" s="53" t="s">
        <v>5</v>
      </c>
      <c r="B13" s="54"/>
      <c r="C13" s="22">
        <f>SUM(C4:C12)</f>
        <v>24018</v>
      </c>
      <c r="D13" s="22">
        <f>SUM(D4:D12)</f>
        <v>22413</v>
      </c>
      <c r="E13" s="22">
        <f>SUM(E4:E12)</f>
        <v>24626</v>
      </c>
      <c r="F13" s="23">
        <f t="shared" si="1"/>
        <v>47039</v>
      </c>
      <c r="G13" s="59" t="s">
        <v>5</v>
      </c>
      <c r="H13" s="54"/>
      <c r="I13" s="22">
        <f>SUM(I4:I12)</f>
        <v>13654</v>
      </c>
      <c r="J13" s="22">
        <f>SUM(J4:J12)</f>
        <v>12748</v>
      </c>
      <c r="K13" s="22">
        <f>SUM(K4:K12)</f>
        <v>13222</v>
      </c>
      <c r="L13" s="24">
        <f t="shared" si="0"/>
        <v>25970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1146</v>
      </c>
      <c r="D14" s="7">
        <v>1021</v>
      </c>
      <c r="E14" s="7">
        <v>1103</v>
      </c>
      <c r="F14" s="20">
        <f t="shared" si="1"/>
        <v>2124</v>
      </c>
      <c r="G14" s="3" t="s">
        <v>21</v>
      </c>
      <c r="H14" s="4" t="s">
        <v>8</v>
      </c>
      <c r="I14" s="7">
        <v>1824</v>
      </c>
      <c r="J14" s="7">
        <v>1939</v>
      </c>
      <c r="K14" s="7">
        <v>1891</v>
      </c>
      <c r="L14" s="21">
        <f t="shared" si="0"/>
        <v>3830</v>
      </c>
      <c r="M14" s="2"/>
    </row>
    <row r="15" spans="1:15" ht="13.15" customHeight="1" x14ac:dyDescent="0.15">
      <c r="A15" s="13"/>
      <c r="B15" s="6" t="s">
        <v>4</v>
      </c>
      <c r="C15" s="7">
        <v>2056</v>
      </c>
      <c r="D15" s="7">
        <v>1836</v>
      </c>
      <c r="E15" s="7">
        <v>2002</v>
      </c>
      <c r="F15" s="20">
        <f t="shared" si="1"/>
        <v>3838</v>
      </c>
      <c r="G15" s="5"/>
      <c r="H15" s="4" t="s">
        <v>4</v>
      </c>
      <c r="I15" s="7">
        <v>1148</v>
      </c>
      <c r="J15" s="7">
        <v>1243</v>
      </c>
      <c r="K15" s="7">
        <v>1334</v>
      </c>
      <c r="L15" s="21">
        <f t="shared" si="0"/>
        <v>2577</v>
      </c>
      <c r="M15" s="2"/>
    </row>
    <row r="16" spans="1:15" ht="13.15" customHeight="1" x14ac:dyDescent="0.15">
      <c r="A16" s="13"/>
      <c r="B16" s="6" t="s">
        <v>10</v>
      </c>
      <c r="C16" s="7">
        <v>1095</v>
      </c>
      <c r="D16" s="7">
        <v>1196</v>
      </c>
      <c r="E16" s="7">
        <v>1126</v>
      </c>
      <c r="F16" s="20">
        <f t="shared" si="1"/>
        <v>2322</v>
      </c>
      <c r="G16" s="5"/>
      <c r="H16" s="4" t="s">
        <v>10</v>
      </c>
      <c r="I16" s="7">
        <v>1087</v>
      </c>
      <c r="J16" s="7">
        <v>1051</v>
      </c>
      <c r="K16" s="7">
        <v>1205</v>
      </c>
      <c r="L16" s="21">
        <f t="shared" si="0"/>
        <v>2256</v>
      </c>
      <c r="M16" s="2"/>
    </row>
    <row r="17" spans="1:13" ht="13.15" customHeight="1" x14ac:dyDescent="0.15">
      <c r="A17" s="13"/>
      <c r="B17" s="6" t="s">
        <v>11</v>
      </c>
      <c r="C17" s="7">
        <v>1533</v>
      </c>
      <c r="D17" s="7">
        <v>1621</v>
      </c>
      <c r="E17" s="7">
        <v>1704</v>
      </c>
      <c r="F17" s="20">
        <f t="shared" si="1"/>
        <v>3325</v>
      </c>
      <c r="G17" s="5"/>
      <c r="H17" s="4" t="s">
        <v>11</v>
      </c>
      <c r="I17" s="7">
        <v>1518</v>
      </c>
      <c r="J17" s="7">
        <v>1565</v>
      </c>
      <c r="K17" s="7">
        <v>1570</v>
      </c>
      <c r="L17" s="21">
        <f t="shared" si="0"/>
        <v>3135</v>
      </c>
      <c r="M17" s="2"/>
    </row>
    <row r="18" spans="1:13" ht="13.15" customHeight="1" x14ac:dyDescent="0.15">
      <c r="A18" s="13"/>
      <c r="B18" s="6" t="s">
        <v>12</v>
      </c>
      <c r="C18" s="7">
        <v>1384</v>
      </c>
      <c r="D18" s="7">
        <v>1383</v>
      </c>
      <c r="E18" s="7">
        <v>1391</v>
      </c>
      <c r="F18" s="20">
        <f t="shared" si="1"/>
        <v>2774</v>
      </c>
      <c r="G18" s="5"/>
      <c r="H18" s="4" t="s">
        <v>12</v>
      </c>
      <c r="I18" s="7">
        <v>501</v>
      </c>
      <c r="J18" s="7">
        <v>456</v>
      </c>
      <c r="K18" s="7">
        <v>507</v>
      </c>
      <c r="L18" s="21">
        <f t="shared" si="0"/>
        <v>963</v>
      </c>
      <c r="M18" s="2"/>
    </row>
    <row r="19" spans="1:13" ht="13.15" customHeight="1" x14ac:dyDescent="0.15">
      <c r="A19" s="13"/>
      <c r="B19" s="6" t="s">
        <v>13</v>
      </c>
      <c r="C19" s="7">
        <v>2909</v>
      </c>
      <c r="D19" s="7">
        <v>3158</v>
      </c>
      <c r="E19" s="7">
        <v>3345</v>
      </c>
      <c r="F19" s="20">
        <f t="shared" si="1"/>
        <v>6503</v>
      </c>
      <c r="G19" s="59" t="s">
        <v>5</v>
      </c>
      <c r="H19" s="54"/>
      <c r="I19" s="22">
        <f>SUM(I14:I18)</f>
        <v>6078</v>
      </c>
      <c r="J19" s="22">
        <f>SUM(J14:J18)</f>
        <v>6254</v>
      </c>
      <c r="K19" s="22">
        <f>SUM(K14:K18)</f>
        <v>6507</v>
      </c>
      <c r="L19" s="24">
        <f t="shared" si="0"/>
        <v>12761</v>
      </c>
      <c r="M19" s="31"/>
    </row>
    <row r="20" spans="1:13" ht="13.15" customHeight="1" x14ac:dyDescent="0.15">
      <c r="A20" s="13"/>
      <c r="B20" s="6" t="s">
        <v>14</v>
      </c>
      <c r="C20" s="7">
        <v>902</v>
      </c>
      <c r="D20" s="7">
        <v>946</v>
      </c>
      <c r="E20" s="7">
        <v>921</v>
      </c>
      <c r="F20" s="20">
        <f t="shared" si="1"/>
        <v>1867</v>
      </c>
      <c r="G20" s="5" t="s">
        <v>19</v>
      </c>
      <c r="H20" s="6" t="s">
        <v>8</v>
      </c>
      <c r="I20" s="7">
        <v>848</v>
      </c>
      <c r="J20" s="7">
        <v>908</v>
      </c>
      <c r="K20" s="7">
        <v>927</v>
      </c>
      <c r="L20" s="21">
        <f t="shared" si="0"/>
        <v>1835</v>
      </c>
      <c r="M20" s="2"/>
    </row>
    <row r="21" spans="1:13" ht="13.15" customHeight="1" x14ac:dyDescent="0.15">
      <c r="A21" s="53" t="s">
        <v>5</v>
      </c>
      <c r="B21" s="54"/>
      <c r="C21" s="22">
        <f>SUM(C14:C20)</f>
        <v>11025</v>
      </c>
      <c r="D21" s="22">
        <f>SUM(D14:D20)</f>
        <v>11161</v>
      </c>
      <c r="E21" s="22">
        <f>SUM(E14:E20)</f>
        <v>11592</v>
      </c>
      <c r="F21" s="23">
        <f t="shared" si="1"/>
        <v>22753</v>
      </c>
      <c r="G21" s="5"/>
      <c r="H21" s="6" t="s">
        <v>4</v>
      </c>
      <c r="I21" s="7">
        <v>2092</v>
      </c>
      <c r="J21" s="7">
        <v>2212</v>
      </c>
      <c r="K21" s="7">
        <v>1889</v>
      </c>
      <c r="L21" s="21">
        <f t="shared" si="0"/>
        <v>4101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2726</v>
      </c>
      <c r="D22" s="7">
        <v>2312</v>
      </c>
      <c r="E22" s="7">
        <v>2515</v>
      </c>
      <c r="F22" s="20">
        <f t="shared" si="1"/>
        <v>4827</v>
      </c>
      <c r="G22" s="5"/>
      <c r="H22" s="6" t="s">
        <v>10</v>
      </c>
      <c r="I22" s="7">
        <v>1137</v>
      </c>
      <c r="J22" s="7">
        <v>1111</v>
      </c>
      <c r="K22" s="7">
        <v>1004</v>
      </c>
      <c r="L22" s="21">
        <f t="shared" si="0"/>
        <v>2115</v>
      </c>
      <c r="M22" s="2"/>
    </row>
    <row r="23" spans="1:13" ht="13.15" customHeight="1" x14ac:dyDescent="0.15">
      <c r="A23" s="13"/>
      <c r="B23" s="6" t="s">
        <v>4</v>
      </c>
      <c r="C23" s="7">
        <v>2063</v>
      </c>
      <c r="D23" s="7">
        <v>1578</v>
      </c>
      <c r="E23" s="7">
        <v>1788</v>
      </c>
      <c r="F23" s="20">
        <f t="shared" si="1"/>
        <v>3366</v>
      </c>
      <c r="G23" s="59" t="s">
        <v>5</v>
      </c>
      <c r="H23" s="54"/>
      <c r="I23" s="22">
        <f>SUM(I20:I22)</f>
        <v>4077</v>
      </c>
      <c r="J23" s="22">
        <f>SUM(J20:J22)</f>
        <v>4231</v>
      </c>
      <c r="K23" s="22">
        <f>SUM(K20:K22)</f>
        <v>3820</v>
      </c>
      <c r="L23" s="24">
        <f t="shared" si="0"/>
        <v>8051</v>
      </c>
      <c r="M23" s="31"/>
    </row>
    <row r="24" spans="1:13" ht="13.15" customHeight="1" x14ac:dyDescent="0.15">
      <c r="A24" s="13"/>
      <c r="B24" s="6" t="s">
        <v>10</v>
      </c>
      <c r="C24" s="7">
        <v>1288</v>
      </c>
      <c r="D24" s="7">
        <v>1087</v>
      </c>
      <c r="E24" s="7">
        <v>1261</v>
      </c>
      <c r="F24" s="20">
        <f t="shared" si="1"/>
        <v>2348</v>
      </c>
      <c r="G24" s="5" t="s">
        <v>22</v>
      </c>
      <c r="H24" s="6" t="s">
        <v>8</v>
      </c>
      <c r="I24" s="7">
        <v>540</v>
      </c>
      <c r="J24" s="7">
        <v>510</v>
      </c>
      <c r="K24" s="7">
        <v>549</v>
      </c>
      <c r="L24" s="21">
        <f t="shared" si="0"/>
        <v>1059</v>
      </c>
      <c r="M24" s="2"/>
    </row>
    <row r="25" spans="1:13" ht="13.15" customHeight="1" x14ac:dyDescent="0.15">
      <c r="A25" s="13"/>
      <c r="B25" s="6" t="s">
        <v>11</v>
      </c>
      <c r="C25" s="7">
        <v>1138</v>
      </c>
      <c r="D25" s="7">
        <v>1068</v>
      </c>
      <c r="E25" s="7">
        <v>1048</v>
      </c>
      <c r="F25" s="20">
        <f t="shared" si="1"/>
        <v>2116</v>
      </c>
      <c r="G25" s="5"/>
      <c r="H25" s="6" t="s">
        <v>4</v>
      </c>
      <c r="I25" s="7">
        <v>1219</v>
      </c>
      <c r="J25" s="7">
        <v>1223</v>
      </c>
      <c r="K25" s="7">
        <v>1232</v>
      </c>
      <c r="L25" s="21">
        <f t="shared" si="0"/>
        <v>2455</v>
      </c>
      <c r="M25" s="2"/>
    </row>
    <row r="26" spans="1:13" ht="13.15" customHeight="1" x14ac:dyDescent="0.15">
      <c r="A26" s="13"/>
      <c r="B26" s="6" t="s">
        <v>12</v>
      </c>
      <c r="C26" s="7">
        <v>1755</v>
      </c>
      <c r="D26" s="7">
        <v>1649</v>
      </c>
      <c r="E26" s="7">
        <v>1701</v>
      </c>
      <c r="F26" s="20">
        <f t="shared" si="1"/>
        <v>3350</v>
      </c>
      <c r="G26" s="5"/>
      <c r="H26" s="6" t="s">
        <v>10</v>
      </c>
      <c r="I26" s="7">
        <v>1025</v>
      </c>
      <c r="J26" s="7">
        <v>1165</v>
      </c>
      <c r="K26" s="7">
        <v>1158</v>
      </c>
      <c r="L26" s="21">
        <f t="shared" si="0"/>
        <v>2323</v>
      </c>
      <c r="M26" s="2"/>
    </row>
    <row r="27" spans="1:13" ht="13.15" customHeight="1" x14ac:dyDescent="0.15">
      <c r="A27" s="53" t="s">
        <v>5</v>
      </c>
      <c r="B27" s="54"/>
      <c r="C27" s="22">
        <f>SUM(C22:C26)</f>
        <v>8970</v>
      </c>
      <c r="D27" s="22">
        <f>SUM(D22:D26)</f>
        <v>7694</v>
      </c>
      <c r="E27" s="22">
        <f>SUM(E22:E26)</f>
        <v>8313</v>
      </c>
      <c r="F27" s="23">
        <f t="shared" si="1"/>
        <v>16007</v>
      </c>
      <c r="G27" s="5"/>
      <c r="H27" s="6" t="s">
        <v>11</v>
      </c>
      <c r="I27" s="7">
        <v>276</v>
      </c>
      <c r="J27" s="7">
        <v>329</v>
      </c>
      <c r="K27" s="7">
        <v>288</v>
      </c>
      <c r="L27" s="21">
        <f t="shared" si="0"/>
        <v>617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2234</v>
      </c>
      <c r="D28" s="7">
        <v>2064</v>
      </c>
      <c r="E28" s="7">
        <v>2260</v>
      </c>
      <c r="F28" s="20">
        <f t="shared" si="1"/>
        <v>4324</v>
      </c>
      <c r="G28" s="59" t="s">
        <v>5</v>
      </c>
      <c r="H28" s="54"/>
      <c r="I28" s="22">
        <f>SUM(I24:I27)</f>
        <v>3060</v>
      </c>
      <c r="J28" s="22">
        <f>SUM(J24:J27)</f>
        <v>3227</v>
      </c>
      <c r="K28" s="22">
        <f>SUM(K24:K27)</f>
        <v>3227</v>
      </c>
      <c r="L28" s="24">
        <f t="shared" si="0"/>
        <v>6454</v>
      </c>
      <c r="M28" s="31"/>
    </row>
    <row r="29" spans="1:13" ht="13.15" customHeight="1" x14ac:dyDescent="0.15">
      <c r="A29" s="13"/>
      <c r="B29" s="6" t="s">
        <v>4</v>
      </c>
      <c r="C29" s="7">
        <v>1480</v>
      </c>
      <c r="D29" s="7">
        <v>1546</v>
      </c>
      <c r="E29" s="7">
        <v>1595</v>
      </c>
      <c r="F29" s="20">
        <f t="shared" si="1"/>
        <v>3141</v>
      </c>
      <c r="G29" s="5" t="s">
        <v>23</v>
      </c>
      <c r="H29" s="6" t="s">
        <v>8</v>
      </c>
      <c r="I29" s="7">
        <v>1337</v>
      </c>
      <c r="J29" s="7">
        <v>1477</v>
      </c>
      <c r="K29" s="7">
        <v>1414</v>
      </c>
      <c r="L29" s="21">
        <f t="shared" si="0"/>
        <v>2891</v>
      </c>
      <c r="M29" s="2"/>
    </row>
    <row r="30" spans="1:13" ht="13.15" customHeight="1" x14ac:dyDescent="0.15">
      <c r="A30" s="13"/>
      <c r="B30" s="6" t="s">
        <v>10</v>
      </c>
      <c r="C30" s="7">
        <v>1510</v>
      </c>
      <c r="D30" s="7">
        <v>1496</v>
      </c>
      <c r="E30" s="7">
        <v>1594</v>
      </c>
      <c r="F30" s="20">
        <f t="shared" si="1"/>
        <v>3090</v>
      </c>
      <c r="G30" s="5"/>
      <c r="H30" s="6" t="s">
        <v>4</v>
      </c>
      <c r="I30" s="7">
        <v>942</v>
      </c>
      <c r="J30" s="7">
        <v>981</v>
      </c>
      <c r="K30" s="7">
        <v>965</v>
      </c>
      <c r="L30" s="21">
        <f t="shared" si="0"/>
        <v>1946</v>
      </c>
      <c r="M30" s="2"/>
    </row>
    <row r="31" spans="1:13" ht="13.15" customHeight="1" x14ac:dyDescent="0.15">
      <c r="A31" s="13"/>
      <c r="B31" s="6" t="s">
        <v>11</v>
      </c>
      <c r="C31" s="7">
        <v>1943</v>
      </c>
      <c r="D31" s="7">
        <v>2026</v>
      </c>
      <c r="E31" s="7">
        <v>2131</v>
      </c>
      <c r="F31" s="20">
        <f t="shared" si="1"/>
        <v>4157</v>
      </c>
      <c r="G31" s="5"/>
      <c r="H31" s="6" t="s">
        <v>10</v>
      </c>
      <c r="I31" s="7">
        <v>914</v>
      </c>
      <c r="J31" s="7">
        <v>818</v>
      </c>
      <c r="K31" s="7">
        <v>901</v>
      </c>
      <c r="L31" s="21">
        <f t="shared" si="0"/>
        <v>1719</v>
      </c>
      <c r="M31" s="2"/>
    </row>
    <row r="32" spans="1:13" ht="13.15" customHeight="1" x14ac:dyDescent="0.15">
      <c r="A32" s="53" t="s">
        <v>5</v>
      </c>
      <c r="B32" s="54"/>
      <c r="C32" s="22">
        <f>SUM(C28:C31)</f>
        <v>7167</v>
      </c>
      <c r="D32" s="22">
        <f>SUM(D28:D31)</f>
        <v>7132</v>
      </c>
      <c r="E32" s="22">
        <f>SUM(E28:E31)</f>
        <v>7580</v>
      </c>
      <c r="F32" s="23">
        <f t="shared" si="1"/>
        <v>14712</v>
      </c>
      <c r="G32" s="5"/>
      <c r="H32" s="6" t="s">
        <v>11</v>
      </c>
      <c r="I32" s="7">
        <v>1429</v>
      </c>
      <c r="J32" s="7">
        <v>1485</v>
      </c>
      <c r="K32" s="7">
        <v>1595</v>
      </c>
      <c r="L32" s="21">
        <f t="shared" si="0"/>
        <v>3080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718</v>
      </c>
      <c r="D33" s="7">
        <v>762</v>
      </c>
      <c r="E33" s="7">
        <v>800</v>
      </c>
      <c r="F33" s="20">
        <f t="shared" si="1"/>
        <v>1562</v>
      </c>
      <c r="G33" s="5"/>
      <c r="H33" s="6" t="s">
        <v>12</v>
      </c>
      <c r="I33" s="7">
        <v>878</v>
      </c>
      <c r="J33" s="7">
        <v>1032</v>
      </c>
      <c r="K33" s="7">
        <v>1053</v>
      </c>
      <c r="L33" s="21">
        <f t="shared" si="0"/>
        <v>2085</v>
      </c>
      <c r="M33" s="2"/>
    </row>
    <row r="34" spans="1:13" ht="13.15" customHeight="1" x14ac:dyDescent="0.15">
      <c r="A34" s="13"/>
      <c r="B34" s="6" t="s">
        <v>4</v>
      </c>
      <c r="C34" s="7">
        <v>961</v>
      </c>
      <c r="D34" s="7">
        <v>1041</v>
      </c>
      <c r="E34" s="7">
        <v>1061</v>
      </c>
      <c r="F34" s="20">
        <f t="shared" si="1"/>
        <v>2102</v>
      </c>
      <c r="G34" s="5"/>
      <c r="H34" s="6" t="s">
        <v>13</v>
      </c>
      <c r="I34" s="7">
        <v>798</v>
      </c>
      <c r="J34" s="7">
        <v>788</v>
      </c>
      <c r="K34" s="7">
        <v>773</v>
      </c>
      <c r="L34" s="21">
        <f t="shared" si="0"/>
        <v>1561</v>
      </c>
      <c r="M34" s="2"/>
    </row>
    <row r="35" spans="1:13" ht="13.15" customHeight="1" x14ac:dyDescent="0.15">
      <c r="A35" s="13"/>
      <c r="B35" s="6" t="s">
        <v>10</v>
      </c>
      <c r="C35" s="7">
        <v>927</v>
      </c>
      <c r="D35" s="7">
        <v>1016</v>
      </c>
      <c r="E35" s="7">
        <v>1011</v>
      </c>
      <c r="F35" s="20">
        <f t="shared" si="1"/>
        <v>2027</v>
      </c>
      <c r="G35" s="59" t="s">
        <v>5</v>
      </c>
      <c r="H35" s="54"/>
      <c r="I35" s="22">
        <f>SUM(I29:I34)</f>
        <v>6298</v>
      </c>
      <c r="J35" s="22">
        <f>SUM(J29:J34)</f>
        <v>6581</v>
      </c>
      <c r="K35" s="22">
        <f>SUM(K29:K34)</f>
        <v>6701</v>
      </c>
      <c r="L35" s="24">
        <f>SUM(J35:K35)</f>
        <v>13282</v>
      </c>
      <c r="M35" s="31"/>
    </row>
    <row r="36" spans="1:13" ht="13.15" customHeight="1" x14ac:dyDescent="0.15">
      <c r="A36" s="13"/>
      <c r="B36" s="6" t="s">
        <v>11</v>
      </c>
      <c r="C36" s="7">
        <v>1054</v>
      </c>
      <c r="D36" s="7">
        <v>990</v>
      </c>
      <c r="E36" s="7">
        <v>1001</v>
      </c>
      <c r="F36" s="20">
        <f t="shared" si="1"/>
        <v>1991</v>
      </c>
      <c r="G36" s="47"/>
      <c r="H36" s="48"/>
      <c r="I36" s="19"/>
      <c r="J36" s="19"/>
      <c r="K36" s="19"/>
      <c r="L36" s="21"/>
      <c r="M36" s="2"/>
    </row>
    <row r="37" spans="1:13" ht="13.15" customHeight="1" x14ac:dyDescent="0.15">
      <c r="A37" s="53" t="s">
        <v>5</v>
      </c>
      <c r="B37" s="54"/>
      <c r="C37" s="22">
        <f>SUM(C33:C36)</f>
        <v>3660</v>
      </c>
      <c r="D37" s="22">
        <f>SUM(D33:D36)</f>
        <v>3809</v>
      </c>
      <c r="E37" s="22">
        <f>SUM(E33:E36)</f>
        <v>3873</v>
      </c>
      <c r="F37" s="23">
        <f t="shared" si="1"/>
        <v>7682</v>
      </c>
      <c r="G37" s="55" t="s">
        <v>6</v>
      </c>
      <c r="H37" s="56"/>
      <c r="I37" s="37">
        <f>C13+C21+C27+C32+C37+C44+I13+I19+I23+I28+I35</f>
        <v>96408</v>
      </c>
      <c r="J37" s="37">
        <f>D13+D21+D27+D32+D37+D44+J13+J19+J23+J28+J35</f>
        <v>93163</v>
      </c>
      <c r="K37" s="37">
        <f>E13+E21+E27+E32+E37+E44+K13+K19+K23+K28+K35</f>
        <v>97611</v>
      </c>
      <c r="L37" s="38">
        <f>SUM(J37:K37)</f>
        <v>190774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1029</v>
      </c>
      <c r="D38" s="7">
        <v>1060</v>
      </c>
      <c r="E38" s="7">
        <v>1081</v>
      </c>
      <c r="F38" s="20">
        <f t="shared" si="1"/>
        <v>2141</v>
      </c>
      <c r="G38" s="57"/>
      <c r="H38" s="58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757</v>
      </c>
      <c r="D39" s="7">
        <v>761</v>
      </c>
      <c r="E39" s="7">
        <v>817</v>
      </c>
      <c r="F39" s="20">
        <f t="shared" si="1"/>
        <v>1578</v>
      </c>
      <c r="G39" s="45" t="s">
        <v>29</v>
      </c>
      <c r="H39" s="48"/>
      <c r="I39" s="7">
        <v>473</v>
      </c>
      <c r="J39" s="7">
        <v>126</v>
      </c>
      <c r="K39" s="7">
        <v>245</v>
      </c>
      <c r="L39" s="39">
        <f>SUM(J39:K39)</f>
        <v>371</v>
      </c>
      <c r="M39" s="32"/>
    </row>
    <row r="40" spans="1:13" ht="13.15" customHeight="1" x14ac:dyDescent="0.15">
      <c r="A40" s="13"/>
      <c r="B40" s="6" t="s">
        <v>10</v>
      </c>
      <c r="C40" s="7">
        <v>1050</v>
      </c>
      <c r="D40" s="7">
        <v>1020</v>
      </c>
      <c r="E40" s="7">
        <v>1046</v>
      </c>
      <c r="F40" s="20">
        <f t="shared" si="1"/>
        <v>2066</v>
      </c>
      <c r="G40" s="45"/>
      <c r="H40" s="46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1668</v>
      </c>
      <c r="D41" s="7">
        <v>1623</v>
      </c>
      <c r="E41" s="7">
        <v>1724</v>
      </c>
      <c r="F41" s="20">
        <f t="shared" si="1"/>
        <v>3347</v>
      </c>
      <c r="G41" s="45" t="s">
        <v>28</v>
      </c>
      <c r="H41" s="46"/>
      <c r="I41" s="7">
        <v>990</v>
      </c>
      <c r="J41" s="7">
        <v>480</v>
      </c>
      <c r="K41" s="7">
        <v>816</v>
      </c>
      <c r="L41" s="39">
        <f>SUM(J41:K41)</f>
        <v>1296</v>
      </c>
      <c r="M41" s="31"/>
    </row>
    <row r="42" spans="1:13" ht="13.15" customHeight="1" x14ac:dyDescent="0.15">
      <c r="A42" s="13"/>
      <c r="B42" s="6" t="s">
        <v>12</v>
      </c>
      <c r="C42" s="7">
        <v>1387</v>
      </c>
      <c r="D42" s="7">
        <v>1251</v>
      </c>
      <c r="E42" s="7">
        <v>1345</v>
      </c>
      <c r="F42" s="20">
        <f t="shared" si="1"/>
        <v>2596</v>
      </c>
      <c r="G42" s="47"/>
      <c r="H42" s="48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2510</v>
      </c>
      <c r="D43" s="7">
        <v>2198</v>
      </c>
      <c r="E43" s="7">
        <v>2137</v>
      </c>
      <c r="F43" s="20">
        <f t="shared" si="1"/>
        <v>4335</v>
      </c>
      <c r="G43" s="47"/>
      <c r="H43" s="48"/>
      <c r="I43" s="7"/>
      <c r="J43" s="7"/>
      <c r="K43" s="7"/>
      <c r="L43" s="14"/>
      <c r="M43" s="33"/>
    </row>
    <row r="44" spans="1:13" ht="13.15" customHeight="1" thickBot="1" x14ac:dyDescent="0.2">
      <c r="A44" s="49" t="s">
        <v>5</v>
      </c>
      <c r="B44" s="50"/>
      <c r="C44" s="25">
        <f>SUM(C38:C43)</f>
        <v>8401</v>
      </c>
      <c r="D44" s="25">
        <f>SUM(D38:D43)</f>
        <v>7913</v>
      </c>
      <c r="E44" s="25">
        <f>SUM(E38:E43)</f>
        <v>8150</v>
      </c>
      <c r="F44" s="26">
        <f t="shared" si="1"/>
        <v>16063</v>
      </c>
      <c r="G44" s="51"/>
      <c r="H44" s="52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I2:L2"/>
    <mergeCell ref="G40:H40"/>
    <mergeCell ref="G41:H41"/>
    <mergeCell ref="G42:H42"/>
    <mergeCell ref="G23:H23"/>
    <mergeCell ref="A44:B44"/>
    <mergeCell ref="G35:H35"/>
    <mergeCell ref="G28:H28"/>
    <mergeCell ref="A37:B37"/>
    <mergeCell ref="G36:H36"/>
    <mergeCell ref="G37:H37"/>
    <mergeCell ref="G44:H44"/>
    <mergeCell ref="G38:H38"/>
    <mergeCell ref="G39:H39"/>
    <mergeCell ref="G43:H43"/>
    <mergeCell ref="A2:B3"/>
    <mergeCell ref="G2:H3"/>
    <mergeCell ref="C2:F2"/>
    <mergeCell ref="A27:B27"/>
    <mergeCell ref="A32:B32"/>
    <mergeCell ref="A13:B13"/>
    <mergeCell ref="A21:B21"/>
    <mergeCell ref="G19:H19"/>
    <mergeCell ref="G13:H13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 L38 L40:L44 L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20</vt:i4>
      </vt:variant>
    </vt:vector>
  </HeadingPairs>
  <TitlesOfParts>
    <vt:vector size="32" baseType="lpstr">
      <vt:lpstr>1201</vt:lpstr>
      <vt:lpstr>1101</vt:lpstr>
      <vt:lpstr>1001</vt:lpstr>
      <vt:lpstr>0901</vt:lpstr>
      <vt:lpstr>0801</vt:lpstr>
      <vt:lpstr>0701</vt:lpstr>
      <vt:lpstr>0601</vt:lpstr>
      <vt:lpstr>0501</vt:lpstr>
      <vt:lpstr>0401</vt:lpstr>
      <vt:lpstr>0301</vt:lpstr>
      <vt:lpstr>0201</vt:lpstr>
      <vt:lpstr>0101</vt:lpstr>
      <vt:lpstr>'0101'!_AB6020</vt:lpstr>
      <vt:lpstr>'0201'!_AB6020</vt:lpstr>
      <vt:lpstr>'0301'!_AB6020</vt:lpstr>
      <vt:lpstr>'0401'!_AB6020</vt:lpstr>
      <vt:lpstr>'0501'!_AB6020</vt:lpstr>
      <vt:lpstr>'0601'!_AB6020</vt:lpstr>
      <vt:lpstr>'0701'!_AB6020</vt:lpstr>
      <vt:lpstr>'0801'!_AB6020</vt:lpstr>
      <vt:lpstr>'0901'!_AB6020</vt:lpstr>
      <vt:lpstr>'1001'!_AB6020</vt:lpstr>
      <vt:lpstr>'1101'!_AB6020</vt:lpstr>
      <vt:lpstr>'1201'!_AB6020</vt:lpstr>
      <vt:lpstr>'0101'!Print_Area</vt:lpstr>
      <vt:lpstr>'0201'!Print_Area</vt:lpstr>
      <vt:lpstr>'0301'!Print_Area</vt:lpstr>
      <vt:lpstr>'0401'!Print_Area</vt:lpstr>
      <vt:lpstr>'0601'!Print_Area</vt:lpstr>
      <vt:lpstr>'0701'!Print_Area</vt:lpstr>
      <vt:lpstr>'0901'!Print_Area</vt:lpstr>
      <vt:lpstr>'1201'!Print_Area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2021-12-01T03:27:04Z</cp:lastPrinted>
  <dcterms:created xsi:type="dcterms:W3CDTF">2004-04-14T02:06:10Z</dcterms:created>
  <dcterms:modified xsi:type="dcterms:W3CDTF">2022-01-24T05:38:44Z</dcterms:modified>
</cp:coreProperties>
</file>