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fileSharing userName="ZTR_admin_01" algorithmName="SHA-512" hashValue="LK2KuBBBbrzn1F83UrgbvfT9WcFe3gA9614yqrsHJ6HK/hFnHQZdKWwfqZFvfhDf+SfD5P6sYsfd9gxd/hTPSg==" saltValue="UEDuxG8GNkUbbzcTsvS4Qw==" spinCount="100000"/>
  <workbookPr defaultThemeVersion="202300"/>
  <mc:AlternateContent xmlns:mc="http://schemas.openxmlformats.org/markup-compatibility/2006">
    <mc:Choice Requires="x15">
      <x15ac:absPath xmlns:x15ac="http://schemas.microsoft.com/office/spreadsheetml/2010/11/ac" url="\\Difilv01\三鷹市\部_課フォルダ\課1\企画経営課\「統計係」\④情報発信\統計データ集\R６年度\06_庁内公開\統計データ集2024(Excel)\"/>
    </mc:Choice>
  </mc:AlternateContent>
  <bookViews>
    <workbookView xWindow="2670" yWindow="100" windowWidth="15250" windowHeight="9980" xr2:uid="{B22A157D-31E4-4318-B966-B86CED6A6A33}"/>
  </bookViews>
  <sheets>
    <sheet name="１　街路樹" sheetId="1" r:id="rId1"/>
    <sheet name="２　公園設置数･面積" sheetId="4" r:id="rId2"/>
    <sheet name="３　公衆トイレ設置数" sheetId="3" r:id="rId3"/>
    <sheet name="４　大気汚染物質測定値" sheetId="11" r:id="rId4"/>
    <sheet name="５　河川・池の水質調査結果" sheetId="5" r:id="rId5"/>
    <sheet name="６　主要道路の二酸化窒素等測定結果" sheetId="6" r:id="rId6"/>
    <sheet name="７　主要交差点の二酸化窒素等測定結果" sheetId="7" r:id="rId7"/>
    <sheet name="８　光化学スモッグ注意報発令日数" sheetId="8" r:id="rId8"/>
    <sheet name="９　発生源別・公害苦情受付・処理件数" sheetId="9" r:id="rId9"/>
    <sheet name="10　現象・発生源別公害苦情受付・処理件数" sheetId="10" r:id="rId10"/>
    <sheet name="11　再生資源集団回収品目別集計表" sheetId="13" r:id="rId11"/>
    <sheet name="12　リサイクル市民工房利用状況" sheetId="14" r:id="rId12"/>
    <sheet name="13　温室効果ガス排出量（三鷹市公共施設）" sheetId="15" r:id="rId13"/>
    <sheet name="14　保存樹林・樹木の指定状況" sheetId="16" r:id="rId14"/>
  </sheets>
  <definedNames>
    <definedName name="_Toc16693526" localSheetId="1">'２　公園設置数･面積'!$A$1</definedName>
    <definedName name="_Toc16693528" localSheetId="3">'４　大気汚染物質測定値'!$A$1</definedName>
    <definedName name="_Toc16693530" localSheetId="4">'５　河川・池の水質調査結果'!$A$1</definedName>
    <definedName name="_Toc16693535" localSheetId="8">'９　発生源別・公害苦情受付・処理件数'!$A$1</definedName>
    <definedName name="_Toc16693536" localSheetId="9">'10　現象・発生源別公害苦情受付・処理件数'!#REF!</definedName>
    <definedName name="_Toc16693537" localSheetId="10">'11　再生資源集団回収品目別集計表'!$A$1</definedName>
    <definedName name="_Toc16693538" localSheetId="11">'12　リサイクル市民工房利用状況'!$A$1</definedName>
    <definedName name="_xlnm.Print_Area" localSheetId="9">'10　現象・発生源別公害苦情受付・処理件数'!$A$1:$K$43</definedName>
    <definedName name="_xlnm.Print_Area" localSheetId="10">'11　再生資源集団回収品目別集計表'!$A$1:$F$19</definedName>
    <definedName name="_xlnm.Print_Area" localSheetId="12">'13　温室効果ガス排出量（三鷹市公共施設）'!$A$1:$F$18</definedName>
    <definedName name="_xlnm.Print_Area" localSheetId="5">'６　主要道路の二酸化窒素等測定結果'!$A$1:$H$28</definedName>
    <definedName name="_xlnm.Print_Area" localSheetId="6">'７　主要交差点の二酸化窒素等測定結果'!$A$1:$G$35</definedName>
    <definedName name="_xlnm.Print_Area" localSheetId="8">'９　発生源別・公害苦情受付・処理件数'!$A$1:$G$40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3" l="1"/>
  <c r="E5" i="13"/>
  <c r="D5" i="13"/>
  <c r="C5" i="13"/>
  <c r="B5" i="13"/>
  <c r="B8" i="8" l="1"/>
  <c r="B7" i="8"/>
  <c r="B6" i="8"/>
  <c r="B5" i="8"/>
  <c r="B4" i="8"/>
  <c r="C15" i="4"/>
  <c r="C14" i="4"/>
  <c r="C11" i="4"/>
  <c r="C10" i="4"/>
  <c r="C9" i="4"/>
  <c r="C8" i="4"/>
  <c r="C7" i="4"/>
  <c r="C6" i="4"/>
  <c r="B8" i="3" l="1"/>
  <c r="B7" i="3"/>
  <c r="B6" i="3"/>
  <c r="B5" i="3"/>
  <c r="B4" i="3"/>
  <c r="O29" i="1" l="1"/>
  <c r="K29" i="1"/>
  <c r="I29" i="1"/>
  <c r="F29" i="1"/>
  <c r="C29" i="1"/>
  <c r="O28" i="1"/>
  <c r="K28" i="1"/>
  <c r="I28" i="1"/>
  <c r="H28" i="1"/>
  <c r="F28" i="1"/>
  <c r="E28" i="1"/>
  <c r="C28" i="1"/>
  <c r="K27" i="1"/>
  <c r="I27" i="1"/>
  <c r="H27" i="1"/>
  <c r="F27" i="1"/>
  <c r="E27" i="1"/>
  <c r="C27" i="1"/>
  <c r="O26" i="1"/>
  <c r="K26" i="1"/>
  <c r="I26" i="1" s="1"/>
  <c r="H26" i="1"/>
  <c r="F26" i="1" s="1"/>
  <c r="E26" i="1"/>
  <c r="C26" i="1"/>
  <c r="O25" i="1"/>
  <c r="K25" i="1"/>
  <c r="I25" i="1"/>
  <c r="H25" i="1"/>
  <c r="F25" i="1"/>
  <c r="E25" i="1"/>
  <c r="C25" i="1" s="1"/>
  <c r="O24" i="1"/>
  <c r="K24" i="1"/>
  <c r="I24" i="1" s="1"/>
  <c r="H24" i="1"/>
  <c r="F24" i="1"/>
  <c r="E24" i="1"/>
  <c r="C24" i="1"/>
  <c r="O23" i="1"/>
  <c r="K23" i="1"/>
  <c r="I23" i="1"/>
  <c r="H23" i="1"/>
  <c r="F23" i="1"/>
  <c r="E23" i="1"/>
  <c r="C23" i="1" s="1"/>
  <c r="O22" i="1"/>
  <c r="K22" i="1"/>
  <c r="I22" i="1"/>
  <c r="H22" i="1"/>
  <c r="F22" i="1"/>
  <c r="E22" i="1"/>
  <c r="E20" i="1" s="1"/>
  <c r="C22" i="1"/>
  <c r="O21" i="1"/>
  <c r="O20" i="1" s="1"/>
  <c r="K21" i="1"/>
  <c r="I21" i="1"/>
  <c r="H21" i="1"/>
  <c r="F21" i="1"/>
  <c r="F20" i="1" s="1"/>
  <c r="E21" i="1"/>
  <c r="C21" i="1"/>
  <c r="Q20" i="1"/>
  <c r="P20" i="1"/>
  <c r="P5" i="1" s="1"/>
  <c r="N20" i="1"/>
  <c r="N5" i="1" s="1"/>
  <c r="M20" i="1"/>
  <c r="M5" i="1" s="1"/>
  <c r="L20" i="1"/>
  <c r="L5" i="1" s="1"/>
  <c r="K20" i="1"/>
  <c r="J20" i="1"/>
  <c r="J5" i="1" s="1"/>
  <c r="H20" i="1"/>
  <c r="G20" i="1"/>
  <c r="D20" i="1"/>
  <c r="O19" i="1"/>
  <c r="L19" i="1"/>
  <c r="I19" i="1"/>
  <c r="F19" i="1"/>
  <c r="C19" i="1"/>
  <c r="O18" i="1"/>
  <c r="K18" i="1"/>
  <c r="I18" i="1" s="1"/>
  <c r="H18" i="1"/>
  <c r="F18" i="1"/>
  <c r="E18" i="1"/>
  <c r="C18" i="1"/>
  <c r="O17" i="1"/>
  <c r="K17" i="1"/>
  <c r="I17" i="1"/>
  <c r="H17" i="1"/>
  <c r="F17" i="1"/>
  <c r="E17" i="1"/>
  <c r="C17" i="1"/>
  <c r="O16" i="1"/>
  <c r="K16" i="1"/>
  <c r="I16" i="1"/>
  <c r="H16" i="1"/>
  <c r="F16" i="1"/>
  <c r="E16" i="1"/>
  <c r="C16" i="1"/>
  <c r="O15" i="1"/>
  <c r="I15" i="1"/>
  <c r="F15" i="1"/>
  <c r="C15" i="1"/>
  <c r="O14" i="1"/>
  <c r="I14" i="1"/>
  <c r="F14" i="1"/>
  <c r="C14" i="1"/>
  <c r="O13" i="1"/>
  <c r="K13" i="1"/>
  <c r="I13" i="1"/>
  <c r="H13" i="1"/>
  <c r="F13" i="1"/>
  <c r="E13" i="1"/>
  <c r="C13" i="1"/>
  <c r="O12" i="1"/>
  <c r="K12" i="1"/>
  <c r="I12" i="1" s="1"/>
  <c r="H12" i="1"/>
  <c r="F12" i="1"/>
  <c r="E12" i="1"/>
  <c r="C12" i="1"/>
  <c r="O11" i="1"/>
  <c r="K11" i="1"/>
  <c r="I11" i="1"/>
  <c r="H11" i="1"/>
  <c r="F11" i="1"/>
  <c r="E11" i="1"/>
  <c r="C11" i="1"/>
  <c r="O10" i="1"/>
  <c r="I10" i="1"/>
  <c r="F10" i="1"/>
  <c r="E10" i="1"/>
  <c r="C10" i="1"/>
  <c r="O9" i="1"/>
  <c r="K9" i="1"/>
  <c r="I9" i="1"/>
  <c r="H9" i="1"/>
  <c r="F9" i="1"/>
  <c r="E9" i="1"/>
  <c r="E6" i="1" s="1"/>
  <c r="C9" i="1"/>
  <c r="O8" i="1"/>
  <c r="I8" i="1"/>
  <c r="F8" i="1"/>
  <c r="C8" i="1"/>
  <c r="O7" i="1"/>
  <c r="K7" i="1"/>
  <c r="K6" i="1" s="1"/>
  <c r="I7" i="1"/>
  <c r="H7" i="1"/>
  <c r="H6" i="1" s="1"/>
  <c r="F7" i="1"/>
  <c r="E7" i="1"/>
  <c r="C7" i="1"/>
  <c r="Q6" i="1"/>
  <c r="Q5" i="1" s="1"/>
  <c r="P6" i="1"/>
  <c r="M6" i="1"/>
  <c r="J6" i="1"/>
  <c r="G6" i="1"/>
  <c r="D6" i="1"/>
  <c r="D5" i="1" s="1"/>
  <c r="C6" i="1"/>
  <c r="G5" i="1"/>
  <c r="H5" i="1" l="1"/>
  <c r="F6" i="1"/>
  <c r="F5" i="1" s="1"/>
  <c r="I6" i="1"/>
  <c r="I5" i="1" s="1"/>
  <c r="K5" i="1"/>
  <c r="C20" i="1"/>
  <c r="C5" i="1" s="1"/>
  <c r="E5" i="1"/>
  <c r="I20" i="1"/>
  <c r="O6" i="1"/>
  <c r="O5" i="1" s="1"/>
</calcChain>
</file>

<file path=xl/sharedStrings.xml><?xml version="1.0" encoding="utf-8"?>
<sst xmlns="http://schemas.openxmlformats.org/spreadsheetml/2006/main" count="488" uniqueCount="271">
  <si>
    <t>１　街路樹数</t>
    <phoneticPr fontId="4"/>
  </si>
  <si>
    <t xml:space="preserve">単位：本                                                                   </t>
    <phoneticPr fontId="6"/>
  </si>
  <si>
    <t>各年3月31日</t>
    <phoneticPr fontId="6"/>
  </si>
  <si>
    <t>種類</t>
  </si>
  <si>
    <t>令和2年</t>
    <rPh sb="0" eb="1">
      <t>レイ</t>
    </rPh>
    <rPh sb="1" eb="2">
      <t>ワ</t>
    </rPh>
    <rPh sb="3" eb="4">
      <t>ネン</t>
    </rPh>
    <phoneticPr fontId="4"/>
  </si>
  <si>
    <t>総数</t>
  </si>
  <si>
    <t>市道</t>
  </si>
  <si>
    <t>都道</t>
  </si>
  <si>
    <t>総数</t>
    <phoneticPr fontId="6"/>
  </si>
  <si>
    <t>落葉樹</t>
    <phoneticPr fontId="6"/>
  </si>
  <si>
    <t>総数</t>
    <rPh sb="0" eb="2">
      <t>ソウスウ</t>
    </rPh>
    <phoneticPr fontId="6"/>
  </si>
  <si>
    <t>イチョウ</t>
  </si>
  <si>
    <t>トウカエデ</t>
  </si>
  <si>
    <t>-</t>
  </si>
  <si>
    <t>-</t>
    <phoneticPr fontId="4"/>
  </si>
  <si>
    <t>サクラ</t>
    <phoneticPr fontId="4"/>
  </si>
  <si>
    <t>ハナミズキ</t>
  </si>
  <si>
    <t>サルスベリ</t>
  </si>
  <si>
    <t>ヤマボウシ</t>
  </si>
  <si>
    <t>ケヤキ</t>
  </si>
  <si>
    <t>エノキ</t>
  </si>
  <si>
    <t>コブシ</t>
  </si>
  <si>
    <t>カツラ</t>
  </si>
  <si>
    <t>エゴノキ</t>
    <phoneticPr fontId="6"/>
  </si>
  <si>
    <t>コナラ</t>
    <phoneticPr fontId="6"/>
  </si>
  <si>
    <t>モミジ</t>
    <phoneticPr fontId="4"/>
  </si>
  <si>
    <t>常緑樹</t>
    <phoneticPr fontId="6"/>
  </si>
  <si>
    <t>ヤマモモ</t>
  </si>
  <si>
    <t>クスノキ</t>
  </si>
  <si>
    <t>シラカシ</t>
  </si>
  <si>
    <t>ウバメガシ</t>
  </si>
  <si>
    <t>マテバシイ</t>
  </si>
  <si>
    <t>クロガネモチ</t>
    <phoneticPr fontId="6"/>
  </si>
  <si>
    <t>トベラ</t>
    <phoneticPr fontId="6"/>
  </si>
  <si>
    <t>‐</t>
    <phoneticPr fontId="4"/>
  </si>
  <si>
    <t>キンモクセイ</t>
    <phoneticPr fontId="6"/>
  </si>
  <si>
    <t>モッコク</t>
    <phoneticPr fontId="6"/>
  </si>
  <si>
    <t>資料：都市整備部道路管理課、東京都北多摩南部建設事務所</t>
    <phoneticPr fontId="6"/>
  </si>
  <si>
    <t>３　公衆トイレ等設置数</t>
    <phoneticPr fontId="6"/>
  </si>
  <si>
    <t>単位：棟</t>
  </si>
  <si>
    <t>年</t>
  </si>
  <si>
    <t>公衆トイレ</t>
    <phoneticPr fontId="6"/>
  </si>
  <si>
    <t>公園トイレ</t>
    <phoneticPr fontId="6"/>
  </si>
  <si>
    <t>その他のトイレ
注）</t>
    <phoneticPr fontId="6"/>
  </si>
  <si>
    <t>令和2</t>
    <rPh sb="0" eb="1">
      <t>レイ</t>
    </rPh>
    <rPh sb="1" eb="2">
      <t>ワ</t>
    </rPh>
    <phoneticPr fontId="6"/>
  </si>
  <si>
    <t>注）農業公園、新川暫定広場</t>
    <rPh sb="7" eb="9">
      <t>シンカワ</t>
    </rPh>
    <rPh sb="9" eb="11">
      <t>ザンテイ</t>
    </rPh>
    <rPh sb="11" eb="13">
      <t>ヒロバ</t>
    </rPh>
    <phoneticPr fontId="6"/>
  </si>
  <si>
    <t>資料：生活環境部ごみ対策課・都市農業課、都市整備部緑と公園課</t>
    <rPh sb="14" eb="16">
      <t>トシ</t>
    </rPh>
    <rPh sb="16" eb="18">
      <t>ノウギョウ</t>
    </rPh>
    <phoneticPr fontId="6"/>
  </si>
  <si>
    <t>２　公園設置数・面積</t>
  </si>
  <si>
    <t xml:space="preserve">単位：面積＝㎡                                                             </t>
    <phoneticPr fontId="6"/>
  </si>
  <si>
    <t>各年4月1日</t>
    <phoneticPr fontId="6"/>
  </si>
  <si>
    <t>都立
公園等</t>
    <phoneticPr fontId="6"/>
  </si>
  <si>
    <t>市立</t>
    <phoneticPr fontId="6"/>
  </si>
  <si>
    <t>都市
公園</t>
    <phoneticPr fontId="6"/>
  </si>
  <si>
    <t>青少年
広場</t>
    <phoneticPr fontId="6"/>
  </si>
  <si>
    <t>児童
遊園</t>
    <phoneticPr fontId="6"/>
  </si>
  <si>
    <t>一時
開放広場</t>
    <rPh sb="3" eb="5">
      <t>カイホウ</t>
    </rPh>
    <rPh sb="5" eb="7">
      <t>ヒロバ</t>
    </rPh>
    <phoneticPr fontId="6"/>
  </si>
  <si>
    <t>緑地</t>
  </si>
  <si>
    <t>運動
公園</t>
    <phoneticPr fontId="6"/>
  </si>
  <si>
    <t>施設数</t>
    <phoneticPr fontId="6"/>
  </si>
  <si>
    <t>面積</t>
    <phoneticPr fontId="6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</si>
  <si>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3</t>
    </r>
    <rPh sb="0" eb="1">
      <t>レイ</t>
    </rPh>
    <rPh sb="1" eb="2">
      <t>ワ</t>
    </rPh>
    <phoneticPr fontId="6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</si>
  <si>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4</t>
    </r>
    <rPh sb="0" eb="1">
      <t>レイ</t>
    </rPh>
    <rPh sb="1" eb="2">
      <t>ワ</t>
    </rPh>
    <phoneticPr fontId="6"/>
  </si>
  <si>
    <r>
      <rPr>
        <sz val="10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5</t>
    </r>
    <rPh sb="0" eb="1">
      <t>レイ</t>
    </rPh>
    <rPh sb="1" eb="2">
      <t>ワ</t>
    </rPh>
    <phoneticPr fontId="6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</si>
  <si>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6</t>
    </r>
    <rPh sb="0" eb="1">
      <t>レイ</t>
    </rPh>
    <rPh sb="1" eb="2">
      <t>ワ</t>
    </rPh>
    <phoneticPr fontId="6"/>
  </si>
  <si>
    <t>資料：都市整備部緑と公園課</t>
    <phoneticPr fontId="3"/>
  </si>
  <si>
    <t>５　河川・池の水質調査結果</t>
    <phoneticPr fontId="6"/>
  </si>
  <si>
    <t>各年9月</t>
    <phoneticPr fontId="6"/>
  </si>
  <si>
    <t>区分</t>
  </si>
  <si>
    <t>透視度</t>
  </si>
  <si>
    <t>水素イオン
濃度</t>
    <phoneticPr fontId="6"/>
  </si>
  <si>
    <t>生物化学的
酸素要求量
(ＢＯＤ)</t>
    <phoneticPr fontId="6"/>
  </si>
  <si>
    <t>化学的
酸素要求量
(ＣＯＤ)</t>
    <phoneticPr fontId="6"/>
  </si>
  <si>
    <r>
      <t xml:space="preserve">溶存
酸素量
</t>
    </r>
    <r>
      <rPr>
        <sz val="9"/>
        <rFont val="ＭＳ 明朝"/>
        <family val="1"/>
        <charset val="128"/>
      </rPr>
      <t>(ＤＯ)</t>
    </r>
    <r>
      <rPr>
        <sz val="10.5"/>
        <rFont val="ＭＳ 明朝"/>
        <family val="1"/>
        <charset val="128"/>
      </rPr>
      <t xml:space="preserve">        </t>
    </r>
    <phoneticPr fontId="6"/>
  </si>
  <si>
    <r>
      <t xml:space="preserve">浮遊
物質量
</t>
    </r>
    <r>
      <rPr>
        <sz val="9"/>
        <rFont val="ＭＳ 明朝"/>
        <family val="1"/>
        <charset val="128"/>
      </rPr>
      <t>(ＳＳ)</t>
    </r>
    <phoneticPr fontId="6"/>
  </si>
  <si>
    <t>年</t>
    <rPh sb="0" eb="1">
      <t>ネン</t>
    </rPh>
    <phoneticPr fontId="6"/>
  </si>
  <si>
    <t>cm</t>
  </si>
  <si>
    <t>pH</t>
  </si>
  <si>
    <t>mg／l</t>
  </si>
  <si>
    <t>野川
(御塔坂橋)</t>
    <phoneticPr fontId="6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</si>
  <si>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令和元</t>
    </r>
    <rPh sb="2" eb="3">
      <t>レイ</t>
    </rPh>
    <rPh sb="3" eb="4">
      <t>ワ</t>
    </rPh>
    <rPh sb="4" eb="5">
      <t>ガン</t>
    </rPh>
    <phoneticPr fontId="6"/>
  </si>
  <si>
    <t>50超</t>
    <rPh sb="2" eb="3">
      <t>チョウ</t>
    </rPh>
    <phoneticPr fontId="6"/>
  </si>
  <si>
    <r>
      <t xml:space="preserve">令和 </t>
    </r>
    <r>
      <rPr>
        <sz val="10.5"/>
        <rFont val="ＭＳ 明朝"/>
        <family val="1"/>
        <charset val="128"/>
      </rPr>
      <t>2</t>
    </r>
    <rPh sb="0" eb="1">
      <t>レイ</t>
    </rPh>
    <rPh sb="1" eb="2">
      <t>ワ</t>
    </rPh>
    <phoneticPr fontId="6"/>
  </si>
  <si>
    <r>
      <t xml:space="preserve">令和 </t>
    </r>
    <r>
      <rPr>
        <sz val="10.5"/>
        <rFont val="ＭＳ 明朝"/>
        <family val="1"/>
        <charset val="128"/>
      </rPr>
      <t>3</t>
    </r>
    <phoneticPr fontId="6"/>
  </si>
  <si>
    <r>
      <t xml:space="preserve">令和 </t>
    </r>
    <r>
      <rPr>
        <sz val="10.5"/>
        <rFont val="ＭＳ 明朝"/>
        <family val="1"/>
        <charset val="128"/>
      </rPr>
      <t>4</t>
    </r>
    <r>
      <rPr>
        <sz val="11"/>
        <color theme="1"/>
        <rFont val="游ゴシック"/>
        <family val="2"/>
        <charset val="128"/>
        <scheme val="minor"/>
      </rPr>
      <t/>
    </r>
  </si>
  <si>
    <r>
      <t xml:space="preserve">令和 </t>
    </r>
    <r>
      <rPr>
        <sz val="10.5"/>
        <rFont val="ＭＳ 明朝"/>
        <family val="1"/>
        <charset val="128"/>
      </rPr>
      <t>5</t>
    </r>
    <phoneticPr fontId="6"/>
  </si>
  <si>
    <t>仙川
(中条橋)</t>
    <phoneticPr fontId="6"/>
  </si>
  <si>
    <t>8.0</t>
    <phoneticPr fontId="6"/>
  </si>
  <si>
    <t>神田川
(神田橋)</t>
    <phoneticPr fontId="6"/>
  </si>
  <si>
    <t>井の頭池
(七井橋)</t>
    <phoneticPr fontId="6"/>
  </si>
  <si>
    <r>
      <rPr>
        <sz val="9"/>
        <rFont val="ＭＳ 明朝"/>
        <family val="1"/>
        <charset val="128"/>
      </rPr>
      <t>注)</t>
    </r>
    <r>
      <rPr>
        <sz val="10.5"/>
        <rFont val="ＭＳ 明朝"/>
        <family val="1"/>
        <charset val="128"/>
      </rPr>
      <t>　ND</t>
    </r>
    <phoneticPr fontId="6"/>
  </si>
  <si>
    <t>注) 定量下限値未満</t>
    <rPh sb="0" eb="1">
      <t>チュウ</t>
    </rPh>
    <rPh sb="3" eb="5">
      <t>テイリョウ</t>
    </rPh>
    <rPh sb="5" eb="7">
      <t>カゲン</t>
    </rPh>
    <rPh sb="7" eb="8">
      <t>チ</t>
    </rPh>
    <rPh sb="8" eb="10">
      <t>ミマン</t>
    </rPh>
    <phoneticPr fontId="6"/>
  </si>
  <si>
    <t>資料：生活環境部環境政策課</t>
    <rPh sb="10" eb="12">
      <t>セイサク</t>
    </rPh>
    <phoneticPr fontId="6"/>
  </si>
  <si>
    <t>６　主要道路の二酸化窒素等測定結果</t>
    <phoneticPr fontId="6"/>
  </si>
  <si>
    <t>令和5年度</t>
    <rPh sb="0" eb="1">
      <t>レイ</t>
    </rPh>
    <rPh sb="1" eb="2">
      <t>ワ</t>
    </rPh>
    <phoneticPr fontId="6"/>
  </si>
  <si>
    <t>測定場所</t>
    <phoneticPr fontId="6"/>
  </si>
  <si>
    <t>吉祥寺通り
下連雀１－13
マサキ屋商店前</t>
    <rPh sb="17" eb="18">
      <t>ヤ</t>
    </rPh>
    <phoneticPr fontId="6"/>
  </si>
  <si>
    <t>むらさき橋通り
下連雀２-26
下連雀しんわ
児童遊園前</t>
    <phoneticPr fontId="6"/>
  </si>
  <si>
    <r>
      <t xml:space="preserve">人見街道
野崎１－７
</t>
    </r>
    <r>
      <rPr>
        <sz val="8"/>
        <color theme="1"/>
        <rFont val="ＭＳ 明朝"/>
        <family val="1"/>
        <charset val="128"/>
      </rPr>
      <t>三鷹市医師会館前</t>
    </r>
    <phoneticPr fontId="6"/>
  </si>
  <si>
    <t>東八道路
新川６－30
緑化センター前</t>
    <rPh sb="0" eb="2">
      <t>トウハチ</t>
    </rPh>
    <rPh sb="2" eb="4">
      <t>ドウロ</t>
    </rPh>
    <rPh sb="5" eb="7">
      <t>シンカワ</t>
    </rPh>
    <rPh sb="12" eb="14">
      <t>リョクカ</t>
    </rPh>
    <rPh sb="18" eb="19">
      <t>マエ</t>
    </rPh>
    <phoneticPr fontId="6"/>
  </si>
  <si>
    <t>武蔵境通り
上連雀９－42
斎賀乳販前</t>
    <phoneticPr fontId="6"/>
  </si>
  <si>
    <t>測定月日</t>
    <rPh sb="0" eb="2">
      <t>ソクテイ</t>
    </rPh>
    <rPh sb="2" eb="4">
      <t>ガッピ</t>
    </rPh>
    <phoneticPr fontId="6"/>
  </si>
  <si>
    <t>5月22日～5月26日</t>
    <rPh sb="1" eb="2">
      <t>ガツ</t>
    </rPh>
    <rPh sb="4" eb="5">
      <t>ニチ</t>
    </rPh>
    <rPh sb="7" eb="8">
      <t>ガツ</t>
    </rPh>
    <rPh sb="10" eb="11">
      <t>ニチ</t>
    </rPh>
    <phoneticPr fontId="6"/>
  </si>
  <si>
    <t>6月5日～6月9日</t>
    <rPh sb="1" eb="2">
      <t>ガツ</t>
    </rPh>
    <rPh sb="3" eb="4">
      <t>ニチ</t>
    </rPh>
    <rPh sb="6" eb="7">
      <t>ガツ</t>
    </rPh>
    <rPh sb="8" eb="9">
      <t>ニチ</t>
    </rPh>
    <phoneticPr fontId="6"/>
  </si>
  <si>
    <t>6月12日～6月16日</t>
    <rPh sb="1" eb="2">
      <t>ガツ</t>
    </rPh>
    <rPh sb="4" eb="5">
      <t>ニチ</t>
    </rPh>
    <rPh sb="7" eb="8">
      <t>ガツ</t>
    </rPh>
    <rPh sb="10" eb="11">
      <t>ニチ</t>
    </rPh>
    <phoneticPr fontId="6"/>
  </si>
  <si>
    <t>6月19日～6月23日</t>
    <rPh sb="1" eb="2">
      <t>ガツ</t>
    </rPh>
    <rPh sb="4" eb="5">
      <t>ニチ</t>
    </rPh>
    <rPh sb="7" eb="8">
      <t>ガツ</t>
    </rPh>
    <rPh sb="10" eb="11">
      <t>ニチ</t>
    </rPh>
    <phoneticPr fontId="6"/>
  </si>
  <si>
    <t>6月26日～6月30日</t>
    <rPh sb="1" eb="2">
      <t>ガツ</t>
    </rPh>
    <rPh sb="4" eb="5">
      <t>ニチ</t>
    </rPh>
    <rPh sb="7" eb="8">
      <t>ガツ</t>
    </rPh>
    <rPh sb="10" eb="11">
      <t>ニチ</t>
    </rPh>
    <phoneticPr fontId="6"/>
  </si>
  <si>
    <r>
      <t>二酸化窒素(ppm)</t>
    </r>
    <r>
      <rPr>
        <sz val="10.5"/>
        <color rgb="FFFF0000"/>
        <rFont val="ＭＳ 明朝"/>
        <family val="1"/>
        <charset val="128"/>
      </rPr>
      <t xml:space="preserve"> </t>
    </r>
    <phoneticPr fontId="6"/>
  </si>
  <si>
    <t>騒音
(Leq dB)</t>
    <phoneticPr fontId="6"/>
  </si>
  <si>
    <t>昼(6～22時)</t>
    <rPh sb="0" eb="1">
      <t>ヒル</t>
    </rPh>
    <rPh sb="6" eb="7">
      <t>ジ</t>
    </rPh>
    <phoneticPr fontId="6"/>
  </si>
  <si>
    <t>夜(22～6時)</t>
    <rPh sb="0" eb="1">
      <t>ヨル</t>
    </rPh>
    <rPh sb="6" eb="7">
      <t>ジ</t>
    </rPh>
    <phoneticPr fontId="6"/>
  </si>
  <si>
    <t>振動
(L10 dB)</t>
    <phoneticPr fontId="6"/>
  </si>
  <si>
    <t>昼(8～19時)</t>
    <rPh sb="0" eb="1">
      <t>ヒル</t>
    </rPh>
    <rPh sb="6" eb="7">
      <t>ジ</t>
    </rPh>
    <phoneticPr fontId="6"/>
  </si>
  <si>
    <t>夜(19～8時)</t>
    <rPh sb="0" eb="1">
      <t>ヨル</t>
    </rPh>
    <rPh sb="6" eb="7">
      <t>ジ</t>
    </rPh>
    <phoneticPr fontId="6"/>
  </si>
  <si>
    <r>
      <rPr>
        <sz val="10.5"/>
        <rFont val="ＭＳ 明朝"/>
        <family val="1"/>
        <charset val="128"/>
      </rPr>
      <t>交通量
(台)
測定月日</t>
    </r>
    <r>
      <rPr>
        <sz val="10.5"/>
        <color rgb="FFFF0000"/>
        <rFont val="ＭＳ 明朝"/>
        <family val="1"/>
        <charset val="128"/>
      </rPr>
      <t xml:space="preserve">
</t>
    </r>
    <r>
      <rPr>
        <sz val="10.5"/>
        <color theme="1"/>
        <rFont val="ＭＳ 明朝"/>
        <family val="1"/>
        <charset val="128"/>
      </rPr>
      <t>11月15日
～11月16日</t>
    </r>
    <rPh sb="0" eb="2">
      <t>コウツウ</t>
    </rPh>
    <rPh sb="2" eb="3">
      <t>リョウ</t>
    </rPh>
    <rPh sb="5" eb="6">
      <t>ダイ</t>
    </rPh>
    <rPh sb="8" eb="10">
      <t>ソクテイ</t>
    </rPh>
    <rPh sb="10" eb="12">
      <t>ガッピ</t>
    </rPh>
    <rPh sb="15" eb="16">
      <t>ガツ</t>
    </rPh>
    <rPh sb="18" eb="19">
      <t>ニチ</t>
    </rPh>
    <rPh sb="23" eb="24">
      <t>ガツ</t>
    </rPh>
    <rPh sb="26" eb="27">
      <t>ニチ</t>
    </rPh>
    <phoneticPr fontId="6"/>
  </si>
  <si>
    <r>
      <t xml:space="preserve">昼
</t>
    </r>
    <r>
      <rPr>
        <sz val="9"/>
        <rFont val="ＭＳ 明朝"/>
        <family val="1"/>
        <charset val="128"/>
      </rPr>
      <t>(6～22時)</t>
    </r>
    <rPh sb="0" eb="1">
      <t>ヒル</t>
    </rPh>
    <rPh sb="7" eb="8">
      <t>ジ</t>
    </rPh>
    <phoneticPr fontId="6"/>
  </si>
  <si>
    <t>大型車</t>
    <rPh sb="0" eb="3">
      <t>オオガタシャ</t>
    </rPh>
    <phoneticPr fontId="6"/>
  </si>
  <si>
    <t>小型車</t>
    <rPh sb="0" eb="1">
      <t>コ</t>
    </rPh>
    <rPh sb="1" eb="2">
      <t>ガタ</t>
    </rPh>
    <rPh sb="2" eb="3">
      <t>シャ</t>
    </rPh>
    <phoneticPr fontId="6"/>
  </si>
  <si>
    <t>大型車
混入率(％)</t>
    <rPh sb="0" eb="3">
      <t>オオガタシャ</t>
    </rPh>
    <rPh sb="4" eb="6">
      <t>コンニュウ</t>
    </rPh>
    <rPh sb="6" eb="7">
      <t>リツ</t>
    </rPh>
    <phoneticPr fontId="6"/>
  </si>
  <si>
    <r>
      <t xml:space="preserve">夜
</t>
    </r>
    <r>
      <rPr>
        <sz val="9"/>
        <rFont val="ＭＳ 明朝"/>
        <family val="1"/>
        <charset val="128"/>
      </rPr>
      <t>(22～6時)</t>
    </r>
    <rPh sb="0" eb="1">
      <t>ヨル</t>
    </rPh>
    <rPh sb="7" eb="8">
      <t>ジ</t>
    </rPh>
    <phoneticPr fontId="6"/>
  </si>
  <si>
    <t>小型車</t>
    <rPh sb="0" eb="3">
      <t>コガタシャ</t>
    </rPh>
    <phoneticPr fontId="6"/>
  </si>
  <si>
    <t>用途地域</t>
    <rPh sb="0" eb="2">
      <t>ヨウト</t>
    </rPh>
    <rPh sb="2" eb="4">
      <t>チイキ</t>
    </rPh>
    <phoneticPr fontId="6"/>
  </si>
  <si>
    <t>１種住居</t>
    <phoneticPr fontId="6"/>
  </si>
  <si>
    <t>２種中高</t>
    <rPh sb="2" eb="4">
      <t>チュウコウ</t>
    </rPh>
    <phoneticPr fontId="6"/>
  </si>
  <si>
    <t>車線数</t>
    <rPh sb="0" eb="3">
      <t>シャセンスウ</t>
    </rPh>
    <phoneticPr fontId="6"/>
  </si>
  <si>
    <t>２車線</t>
  </si>
  <si>
    <t>２車線</t>
    <phoneticPr fontId="6"/>
  </si>
  <si>
    <t>４車線</t>
    <phoneticPr fontId="6"/>
  </si>
  <si>
    <t>※ 大型車及び小型車の区分は、国土交通省「全国道路・街路交通情勢調査」における分類法に基づいている。</t>
    <rPh sb="2" eb="5">
      <t>オオガタシャ</t>
    </rPh>
    <rPh sb="5" eb="6">
      <t>オヨ</t>
    </rPh>
    <rPh sb="7" eb="8">
      <t>ショウ</t>
    </rPh>
    <rPh sb="8" eb="9">
      <t>ガタ</t>
    </rPh>
    <rPh sb="9" eb="10">
      <t>シャ</t>
    </rPh>
    <rPh sb="11" eb="13">
      <t>クブン</t>
    </rPh>
    <rPh sb="15" eb="17">
      <t>コクド</t>
    </rPh>
    <rPh sb="17" eb="20">
      <t>コウツウショウ</t>
    </rPh>
    <rPh sb="21" eb="23">
      <t>ゼンコク</t>
    </rPh>
    <rPh sb="23" eb="25">
      <t>ドウロ</t>
    </rPh>
    <rPh sb="26" eb="28">
      <t>ガイロ</t>
    </rPh>
    <rPh sb="28" eb="30">
      <t>コウツウ</t>
    </rPh>
    <rPh sb="30" eb="32">
      <t>ジョウセイ</t>
    </rPh>
    <rPh sb="32" eb="34">
      <t>チョウサ</t>
    </rPh>
    <rPh sb="39" eb="42">
      <t>ブンルイホウ</t>
    </rPh>
    <rPh sb="43" eb="44">
      <t>モト</t>
    </rPh>
    <phoneticPr fontId="6"/>
  </si>
  <si>
    <t>７　主要交差点の二酸化窒素等測定結果</t>
    <phoneticPr fontId="6"/>
  </si>
  <si>
    <t>吉祥寺通り
下連雀５－９
狐久保交差点</t>
    <rPh sb="13" eb="14">
      <t>キツネ</t>
    </rPh>
    <rPh sb="14" eb="16">
      <t>クボ</t>
    </rPh>
    <rPh sb="16" eb="19">
      <t>コウサテン</t>
    </rPh>
    <phoneticPr fontId="6"/>
  </si>
  <si>
    <r>
      <t xml:space="preserve">むらさき橋通り
下連雀７－３
</t>
    </r>
    <r>
      <rPr>
        <sz val="8"/>
        <color theme="1"/>
        <rFont val="ＭＳ 明朝"/>
        <family val="1"/>
        <charset val="128"/>
      </rPr>
      <t>三鷹第六小前交差点</t>
    </r>
    <rPh sb="4" eb="5">
      <t>ハシ</t>
    </rPh>
    <rPh sb="5" eb="6">
      <t>ドオ</t>
    </rPh>
    <rPh sb="8" eb="11">
      <t>シモレンジャク</t>
    </rPh>
    <rPh sb="15" eb="17">
      <t>ミタカ</t>
    </rPh>
    <rPh sb="17" eb="18">
      <t>ダイ</t>
    </rPh>
    <rPh sb="18" eb="19">
      <t>ロク</t>
    </rPh>
    <rPh sb="19" eb="20">
      <t>ショウ</t>
    </rPh>
    <rPh sb="20" eb="21">
      <t>マエ</t>
    </rPh>
    <rPh sb="21" eb="24">
      <t>コウサテン</t>
    </rPh>
    <phoneticPr fontId="6"/>
  </si>
  <si>
    <r>
      <t xml:space="preserve">連雀通り
井口１－25
</t>
    </r>
    <r>
      <rPr>
        <sz val="8"/>
        <color theme="1"/>
        <rFont val="ＭＳ 明朝"/>
        <family val="1"/>
        <charset val="128"/>
      </rPr>
      <t>井口郵便局前交差点</t>
    </r>
    <rPh sb="5" eb="7">
      <t>イグチ</t>
    </rPh>
    <rPh sb="12" eb="14">
      <t>イグチ</t>
    </rPh>
    <rPh sb="14" eb="17">
      <t>ユウビンキョク</t>
    </rPh>
    <rPh sb="17" eb="18">
      <t>マエ</t>
    </rPh>
    <rPh sb="18" eb="21">
      <t>コウサテン</t>
    </rPh>
    <phoneticPr fontId="29"/>
  </si>
  <si>
    <t>10月2日～10月6日</t>
    <rPh sb="2" eb="3">
      <t>ガツ</t>
    </rPh>
    <rPh sb="4" eb="5">
      <t>ニチ</t>
    </rPh>
    <rPh sb="8" eb="9">
      <t>ガツ</t>
    </rPh>
    <rPh sb="10" eb="11">
      <t>ニチ</t>
    </rPh>
    <phoneticPr fontId="6"/>
  </si>
  <si>
    <t>10月23日～10月27日</t>
    <rPh sb="2" eb="3">
      <t>ガツ</t>
    </rPh>
    <rPh sb="5" eb="6">
      <t>ニチ</t>
    </rPh>
    <rPh sb="9" eb="10">
      <t>ガツ</t>
    </rPh>
    <rPh sb="12" eb="13">
      <t>ニチ</t>
    </rPh>
    <phoneticPr fontId="6"/>
  </si>
  <si>
    <t>11月6日～11月10日</t>
    <rPh sb="2" eb="3">
      <t>ガツ</t>
    </rPh>
    <rPh sb="4" eb="5">
      <t>ニチ</t>
    </rPh>
    <rPh sb="8" eb="9">
      <t>ガツ</t>
    </rPh>
    <rPh sb="11" eb="12">
      <t>ニチ</t>
    </rPh>
    <phoneticPr fontId="6"/>
  </si>
  <si>
    <t>10月16日～10月20日</t>
    <rPh sb="2" eb="3">
      <t>ガツ</t>
    </rPh>
    <rPh sb="5" eb="6">
      <t>ニチ</t>
    </rPh>
    <rPh sb="9" eb="10">
      <t>ガツ</t>
    </rPh>
    <rPh sb="12" eb="13">
      <t>ニチ</t>
    </rPh>
    <phoneticPr fontId="6"/>
  </si>
  <si>
    <t>二酸化窒素(ppm)</t>
    <phoneticPr fontId="6"/>
  </si>
  <si>
    <r>
      <t xml:space="preserve">騒音
</t>
    </r>
    <r>
      <rPr>
        <sz val="9"/>
        <rFont val="ＭＳ 明朝"/>
        <family val="1"/>
        <charset val="128"/>
      </rPr>
      <t>(Leq dB)</t>
    </r>
    <phoneticPr fontId="6"/>
  </si>
  <si>
    <r>
      <rPr>
        <sz val="10.5"/>
        <rFont val="ＭＳ 明朝"/>
        <family val="1"/>
        <charset val="128"/>
      </rPr>
      <t>振動</t>
    </r>
    <r>
      <rPr>
        <sz val="8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(L10 dB)</t>
    </r>
    <r>
      <rPr>
        <sz val="9"/>
        <color rgb="FFFF0000"/>
        <rFont val="ＭＳ 明朝"/>
        <family val="1"/>
        <charset val="128"/>
      </rPr>
      <t/>
    </r>
    <rPh sb="0" eb="2">
      <t>シンドウ</t>
    </rPh>
    <phoneticPr fontId="6"/>
  </si>
  <si>
    <r>
      <rPr>
        <sz val="9"/>
        <color theme="1"/>
        <rFont val="ＭＳ 明朝"/>
        <family val="1"/>
        <charset val="128"/>
      </rPr>
      <t>注)</t>
    </r>
    <r>
      <rPr>
        <sz val="10.5"/>
        <color theme="1"/>
        <rFont val="ＭＳ 明朝"/>
        <family val="1"/>
        <charset val="128"/>
      </rPr>
      <t>　　50</t>
    </r>
    <rPh sb="0" eb="1">
      <t>チュウ</t>
    </rPh>
    <phoneticPr fontId="6"/>
  </si>
  <si>
    <r>
      <rPr>
        <sz val="9"/>
        <color theme="1"/>
        <rFont val="ＭＳ 明朝"/>
        <family val="1"/>
        <charset val="128"/>
      </rPr>
      <t>注)</t>
    </r>
    <r>
      <rPr>
        <sz val="10.5"/>
        <color theme="1"/>
        <rFont val="ＭＳ 明朝"/>
        <family val="1"/>
        <charset val="128"/>
      </rPr>
      <t>　　43</t>
    </r>
    <phoneticPr fontId="6"/>
  </si>
  <si>
    <r>
      <t xml:space="preserve">交通量
(台)
測定月日
</t>
    </r>
    <r>
      <rPr>
        <sz val="10.5"/>
        <color theme="1"/>
        <rFont val="ＭＳ 明朝"/>
        <family val="1"/>
        <charset val="128"/>
      </rPr>
      <t>11月15日
～11月16日</t>
    </r>
    <rPh sb="0" eb="2">
      <t>コウツウ</t>
    </rPh>
    <rPh sb="2" eb="3">
      <t>リョウ</t>
    </rPh>
    <rPh sb="5" eb="6">
      <t>ダイ</t>
    </rPh>
    <rPh sb="8" eb="10">
      <t>ソクテイ</t>
    </rPh>
    <rPh sb="10" eb="12">
      <t>ガッピ</t>
    </rPh>
    <rPh sb="15" eb="16">
      <t>ガツ</t>
    </rPh>
    <rPh sb="18" eb="19">
      <t>ニチ</t>
    </rPh>
    <rPh sb="23" eb="24">
      <t>ガツ</t>
    </rPh>
    <rPh sb="26" eb="27">
      <t>ニチ</t>
    </rPh>
    <phoneticPr fontId="6"/>
  </si>
  <si>
    <t>昼
(6～22時)</t>
    <rPh sb="0" eb="1">
      <t>ヒル</t>
    </rPh>
    <rPh sb="7" eb="8">
      <t>ジ</t>
    </rPh>
    <phoneticPr fontId="6"/>
  </si>
  <si>
    <t>夜
(22～6時)</t>
    <rPh sb="0" eb="1">
      <t>ヨル</t>
    </rPh>
    <rPh sb="7" eb="8">
      <t>ジ</t>
    </rPh>
    <phoneticPr fontId="6"/>
  </si>
  <si>
    <t>１種住居</t>
    <phoneticPr fontId="29"/>
  </si>
  <si>
    <t>準工業</t>
    <rPh sb="0" eb="1">
      <t>ジュン</t>
    </rPh>
    <phoneticPr fontId="6"/>
  </si>
  <si>
    <t>２種中高</t>
    <phoneticPr fontId="6"/>
  </si>
  <si>
    <t>準住居</t>
    <rPh sb="0" eb="1">
      <t>ジュン</t>
    </rPh>
    <rPh sb="1" eb="3">
      <t>ジュウキョ</t>
    </rPh>
    <phoneticPr fontId="6"/>
  </si>
  <si>
    <t>南北２</t>
  </si>
  <si>
    <t>南北２</t>
    <phoneticPr fontId="6"/>
  </si>
  <si>
    <t>東西２</t>
  </si>
  <si>
    <t>東西２</t>
    <phoneticPr fontId="6"/>
  </si>
  <si>
    <t>東西６</t>
    <phoneticPr fontId="6"/>
  </si>
  <si>
    <t>※ 交差点の測定：騒音の要請限度の測定では、原則として交差点は測定場所から除かれる。その理由は、交差点の信号で自動車の停止、</t>
    <phoneticPr fontId="6"/>
  </si>
  <si>
    <t xml:space="preserve">   発進加速により騒音レベルに変化が生ずるためである。</t>
    <phoneticPr fontId="6"/>
  </si>
  <si>
    <t>注) 振動規制法の道路交通振動に係る要請限度の区分が第2種区域のため、時間の区分が昼（8～20時）、夜（20～8時）での値となる。</t>
    <rPh sb="0" eb="1">
      <t>チュウ</t>
    </rPh>
    <rPh sb="3" eb="5">
      <t>シンドウ</t>
    </rPh>
    <rPh sb="5" eb="8">
      <t>キセイホウ</t>
    </rPh>
    <rPh sb="9" eb="11">
      <t>ドウロ</t>
    </rPh>
    <rPh sb="11" eb="13">
      <t>コウツウ</t>
    </rPh>
    <rPh sb="13" eb="15">
      <t>シンドウ</t>
    </rPh>
    <rPh sb="16" eb="17">
      <t>カカ</t>
    </rPh>
    <rPh sb="18" eb="20">
      <t>ヨウセイ</t>
    </rPh>
    <rPh sb="20" eb="22">
      <t>ゲンド</t>
    </rPh>
    <rPh sb="23" eb="25">
      <t>クブン</t>
    </rPh>
    <rPh sb="26" eb="27">
      <t>ダイ</t>
    </rPh>
    <rPh sb="28" eb="29">
      <t>シュ</t>
    </rPh>
    <rPh sb="29" eb="31">
      <t>クイキ</t>
    </rPh>
    <rPh sb="35" eb="37">
      <t>ジカン</t>
    </rPh>
    <rPh sb="38" eb="40">
      <t>クブン</t>
    </rPh>
    <rPh sb="41" eb="42">
      <t>ヒル</t>
    </rPh>
    <rPh sb="47" eb="48">
      <t>ジ</t>
    </rPh>
    <rPh sb="50" eb="51">
      <t>ヨル</t>
    </rPh>
    <rPh sb="56" eb="57">
      <t>ジ</t>
    </rPh>
    <rPh sb="60" eb="61">
      <t>アタイ</t>
    </rPh>
    <phoneticPr fontId="6"/>
  </si>
  <si>
    <t>８　光化学スモッグ注意報発令日数</t>
    <phoneticPr fontId="6"/>
  </si>
  <si>
    <t>（多摩中部）</t>
    <rPh sb="1" eb="3">
      <t>タマ</t>
    </rPh>
    <rPh sb="3" eb="5">
      <t>チュウブ</t>
    </rPh>
    <phoneticPr fontId="6"/>
  </si>
  <si>
    <t>5月</t>
    <phoneticPr fontId="6"/>
  </si>
  <si>
    <t>6月</t>
    <phoneticPr fontId="6"/>
  </si>
  <si>
    <t>7月</t>
    <phoneticPr fontId="6"/>
  </si>
  <si>
    <t>8月</t>
    <phoneticPr fontId="6"/>
  </si>
  <si>
    <t>9月</t>
    <phoneticPr fontId="6"/>
  </si>
  <si>
    <t>令和元</t>
    <rPh sb="0" eb="1">
      <t>レイ</t>
    </rPh>
    <rPh sb="1" eb="2">
      <t>ワ</t>
    </rPh>
    <rPh sb="2" eb="3">
      <t>ガン</t>
    </rPh>
    <phoneticPr fontId="6"/>
  </si>
  <si>
    <t>-</t>
    <phoneticPr fontId="6"/>
  </si>
  <si>
    <t>資料：生活環境部環境政策課</t>
    <rPh sb="0" eb="2">
      <t>シリョウ</t>
    </rPh>
    <rPh sb="3" eb="5">
      <t>セイカツ</t>
    </rPh>
    <rPh sb="5" eb="8">
      <t>カンキョウブ</t>
    </rPh>
    <rPh sb="8" eb="10">
      <t>カンキョウ</t>
    </rPh>
    <rPh sb="10" eb="12">
      <t>セイサク</t>
    </rPh>
    <rPh sb="12" eb="13">
      <t>カ</t>
    </rPh>
    <phoneticPr fontId="6"/>
  </si>
  <si>
    <t>９　発生源別・公害苦情受付・処理件数</t>
    <phoneticPr fontId="6"/>
  </si>
  <si>
    <t>単位：件</t>
    <rPh sb="0" eb="2">
      <t>タンイ</t>
    </rPh>
    <rPh sb="3" eb="4">
      <t>ケン</t>
    </rPh>
    <phoneticPr fontId="6"/>
  </si>
  <si>
    <t>区分</t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</si>
  <si>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</si>
  <si>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r>
      <t>令和</t>
    </r>
    <r>
      <rPr>
        <sz val="10.5"/>
        <rFont val="ＭＳ 明朝"/>
        <family val="1"/>
        <charset val="128"/>
      </rPr>
      <t>2</t>
    </r>
    <r>
      <rPr>
        <sz val="10.5"/>
        <color theme="0"/>
        <rFont val="ＭＳ 明朝"/>
        <family val="1"/>
        <charset val="128"/>
      </rPr>
      <t>年度</t>
    </r>
    <rPh sb="0" eb="2">
      <t>レイワ</t>
    </rPh>
    <rPh sb="3" eb="5">
      <t>ネンド</t>
    </rPh>
    <rPh sb="4" eb="5">
      <t>ド</t>
    </rPh>
    <phoneticPr fontId="6"/>
  </si>
  <si>
    <t>受付</t>
  </si>
  <si>
    <t>処理</t>
  </si>
  <si>
    <t>工場</t>
  </si>
  <si>
    <t>指定
作業場</t>
    <rPh sb="3" eb="5">
      <t>サギョウ</t>
    </rPh>
    <rPh sb="5" eb="6">
      <t>ジョウ</t>
    </rPh>
    <phoneticPr fontId="6"/>
  </si>
  <si>
    <t>建設
作業</t>
    <rPh sb="3" eb="5">
      <t>サギョウ</t>
    </rPh>
    <phoneticPr fontId="6"/>
  </si>
  <si>
    <t>一般</t>
  </si>
  <si>
    <t>※ 受付した案件を翌年度以降に処理する場合があるため、受付と処理の数値は一致しないことがある。</t>
    <rPh sb="2" eb="4">
      <t>ウケツケ</t>
    </rPh>
    <rPh sb="6" eb="8">
      <t>アンケン</t>
    </rPh>
    <rPh sb="9" eb="12">
      <t>ヨクネンド</t>
    </rPh>
    <rPh sb="12" eb="14">
      <t>イコウ</t>
    </rPh>
    <rPh sb="15" eb="17">
      <t>ショリ</t>
    </rPh>
    <rPh sb="19" eb="21">
      <t>バアイ</t>
    </rPh>
    <rPh sb="27" eb="29">
      <t>ウケツケ</t>
    </rPh>
    <rPh sb="30" eb="32">
      <t>ショリ</t>
    </rPh>
    <rPh sb="33" eb="35">
      <t>スウチ</t>
    </rPh>
    <rPh sb="36" eb="38">
      <t>イッチ</t>
    </rPh>
    <phoneticPr fontId="6"/>
  </si>
  <si>
    <t xml:space="preserve">　 </t>
    <phoneticPr fontId="6"/>
  </si>
  <si>
    <t>10　現象・発生源別公害苦情受付・処理件数</t>
    <rPh sb="6" eb="9">
      <t>ハッセイゲン</t>
    </rPh>
    <phoneticPr fontId="6"/>
  </si>
  <si>
    <t>区分</t>
    <rPh sb="0" eb="2">
      <t>クブン</t>
    </rPh>
    <phoneticPr fontId="6"/>
  </si>
  <si>
    <t>総数</t>
    <rPh sb="0" eb="1">
      <t>ソウ</t>
    </rPh>
    <phoneticPr fontId="6"/>
  </si>
  <si>
    <t>大気汚染</t>
    <phoneticPr fontId="6"/>
  </si>
  <si>
    <t>水質汚濁
・汚水</t>
    <rPh sb="6" eb="8">
      <t>オスイ</t>
    </rPh>
    <phoneticPr fontId="6"/>
  </si>
  <si>
    <t>騒音</t>
  </si>
  <si>
    <t>振動</t>
  </si>
  <si>
    <t>悪臭</t>
  </si>
  <si>
    <t>その他</t>
  </si>
  <si>
    <t>ばい煙</t>
  </si>
  <si>
    <t>粉塵</t>
  </si>
  <si>
    <t>有害ガス</t>
    <rPh sb="1" eb="2">
      <t>ガイ</t>
    </rPh>
    <phoneticPr fontId="6"/>
  </si>
  <si>
    <t>指定</t>
  </si>
  <si>
    <t>作業場</t>
  </si>
  <si>
    <t>建設</t>
  </si>
  <si>
    <t>作業</t>
  </si>
  <si>
    <t>　　</t>
    <phoneticPr fontId="6"/>
  </si>
  <si>
    <t>測定場所：三鷹市役所本庁舎３階</t>
    <rPh sb="2" eb="4">
      <t>バショ</t>
    </rPh>
    <phoneticPr fontId="6"/>
  </si>
  <si>
    <t>年度</t>
  </si>
  <si>
    <r>
      <t xml:space="preserve">オキシダント
</t>
    </r>
    <r>
      <rPr>
        <sz val="9"/>
        <rFont val="ＭＳ 明朝"/>
        <family val="1"/>
        <charset val="128"/>
      </rPr>
      <t>注1)</t>
    </r>
    <phoneticPr fontId="6"/>
  </si>
  <si>
    <r>
      <t xml:space="preserve">二酸化いおう
</t>
    </r>
    <r>
      <rPr>
        <sz val="9"/>
        <rFont val="ＭＳ 明朝"/>
        <family val="1"/>
        <charset val="128"/>
      </rPr>
      <t>注2)</t>
    </r>
    <rPh sb="7" eb="8">
      <t>チュウ</t>
    </rPh>
    <phoneticPr fontId="6"/>
  </si>
  <si>
    <r>
      <t xml:space="preserve">二酸化窒素
</t>
    </r>
    <r>
      <rPr>
        <sz val="9"/>
        <rFont val="ＭＳ 明朝"/>
        <family val="1"/>
        <charset val="128"/>
      </rPr>
      <t>注3)</t>
    </r>
    <phoneticPr fontId="6"/>
  </si>
  <si>
    <r>
      <t xml:space="preserve">一酸化炭素
</t>
    </r>
    <r>
      <rPr>
        <sz val="9"/>
        <rFont val="ＭＳ 明朝"/>
        <family val="1"/>
        <charset val="128"/>
      </rPr>
      <t>注2)</t>
    </r>
    <phoneticPr fontId="6"/>
  </si>
  <si>
    <r>
      <t xml:space="preserve">浮遊粒子状物質
</t>
    </r>
    <r>
      <rPr>
        <sz val="9"/>
        <rFont val="ＭＳ 明朝"/>
        <family val="1"/>
        <charset val="128"/>
      </rPr>
      <t>注2)</t>
    </r>
    <phoneticPr fontId="6"/>
  </si>
  <si>
    <t>ppm</t>
  </si>
  <si>
    <t>mg/㎥</t>
    <phoneticPr fontId="6"/>
  </si>
  <si>
    <t>0.144</t>
    <phoneticPr fontId="6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</si>
  <si>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 xml:space="preserve"> 2</t>
    </r>
    <rPh sb="0" eb="1">
      <t>レイ</t>
    </rPh>
    <rPh sb="1" eb="2">
      <t>ワ</t>
    </rPh>
    <phoneticPr fontId="6"/>
  </si>
  <si>
    <t>0.123</t>
    <phoneticPr fontId="6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</si>
  <si>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 xml:space="preserve"> 3</t>
    </r>
    <r>
      <rPr>
        <sz val="11"/>
        <color theme="1"/>
        <rFont val="游ゴシック"/>
        <family val="2"/>
        <charset val="128"/>
        <scheme val="minor"/>
      </rPr>
      <t/>
    </r>
    <rPh sb="0" eb="1">
      <t>レイ</t>
    </rPh>
    <rPh sb="1" eb="2">
      <t>ワ</t>
    </rPh>
    <phoneticPr fontId="6"/>
  </si>
  <si>
    <t>0.142</t>
    <phoneticPr fontId="6"/>
  </si>
  <si>
    <t>0.030</t>
    <phoneticPr fontId="6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</si>
  <si>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 xml:space="preserve"> 4</t>
    </r>
    <r>
      <rPr>
        <sz val="11"/>
        <color theme="1"/>
        <rFont val="游ゴシック"/>
        <family val="2"/>
        <charset val="128"/>
        <scheme val="minor"/>
      </rPr>
      <t/>
    </r>
    <rPh sb="0" eb="1">
      <t>レイ</t>
    </rPh>
    <rPh sb="1" eb="2">
      <t>ワ</t>
    </rPh>
    <phoneticPr fontId="6"/>
  </si>
  <si>
    <t>0.135</t>
    <phoneticPr fontId="6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</si>
  <si>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 xml:space="preserve"> 5</t>
    </r>
    <rPh sb="0" eb="1">
      <t>レイ</t>
    </rPh>
    <rPh sb="1" eb="2">
      <t>ワ</t>
    </rPh>
    <phoneticPr fontId="6"/>
  </si>
  <si>
    <t>0.131</t>
    <phoneticPr fontId="6"/>
  </si>
  <si>
    <t>注1) 昼間の１時間値の最高値</t>
    <rPh sb="0" eb="1">
      <t>チュウ</t>
    </rPh>
    <phoneticPr fontId="6"/>
  </si>
  <si>
    <t>注2) 日平均値の年間２％除外値</t>
    <phoneticPr fontId="6"/>
  </si>
  <si>
    <t>注3) 日平均値の年間98％値</t>
    <rPh sb="0" eb="1">
      <t>チュウ</t>
    </rPh>
    <phoneticPr fontId="6"/>
  </si>
  <si>
    <t xml:space="preserve">       </t>
    <phoneticPr fontId="6"/>
  </si>
  <si>
    <t>資料：生活環境部環境政策課</t>
    <phoneticPr fontId="6"/>
  </si>
  <si>
    <t>４　大気汚染物質測定値</t>
  </si>
  <si>
    <t>東八道路
野崎４－８    　　　天文台北交差点</t>
    <rPh sb="0" eb="2">
      <t>トウハチ</t>
    </rPh>
    <rPh sb="2" eb="4">
      <t>ドウロ</t>
    </rPh>
    <rPh sb="5" eb="7">
      <t>ノザキ</t>
    </rPh>
    <rPh sb="17" eb="20">
      <t>テンモンダイ</t>
    </rPh>
    <rPh sb="20" eb="21">
      <t>キタ</t>
    </rPh>
    <rPh sb="21" eb="24">
      <t>コウサテン</t>
    </rPh>
    <phoneticPr fontId="29"/>
  </si>
  <si>
    <t>11　再生資源集団回収品目別集計</t>
    <phoneticPr fontId="6"/>
  </si>
  <si>
    <t>単位:量＝kg</t>
    <phoneticPr fontId="6"/>
  </si>
  <si>
    <r>
      <t>団体数　</t>
    </r>
    <r>
      <rPr>
        <sz val="9"/>
        <rFont val="ＭＳ 明朝"/>
        <family val="1"/>
        <charset val="128"/>
      </rPr>
      <t>注)</t>
    </r>
    <rPh sb="4" eb="5">
      <t>チュウ</t>
    </rPh>
    <phoneticPr fontId="6"/>
  </si>
  <si>
    <t>回収量合計</t>
  </si>
  <si>
    <t>新聞</t>
  </si>
  <si>
    <t>雑誌・雑紙</t>
    <rPh sb="0" eb="2">
      <t>ザッシ</t>
    </rPh>
    <rPh sb="3" eb="4">
      <t>ザツ</t>
    </rPh>
    <rPh sb="4" eb="5">
      <t>ガミ</t>
    </rPh>
    <phoneticPr fontId="6"/>
  </si>
  <si>
    <t>ダンボール</t>
    <phoneticPr fontId="6"/>
  </si>
  <si>
    <t>布類</t>
    <rPh sb="0" eb="1">
      <t>ヌノ</t>
    </rPh>
    <rPh sb="1" eb="2">
      <t>ルイ</t>
    </rPh>
    <phoneticPr fontId="6"/>
  </si>
  <si>
    <t>アルミ缶</t>
    <rPh sb="3" eb="4">
      <t>カン</t>
    </rPh>
    <phoneticPr fontId="6"/>
  </si>
  <si>
    <t>牛乳パック</t>
  </si>
  <si>
    <t>スチール缶</t>
  </si>
  <si>
    <t>ビン類</t>
    <rPh sb="2" eb="3">
      <t>ルイ</t>
    </rPh>
    <phoneticPr fontId="6"/>
  </si>
  <si>
    <t xml:space="preserve">注) 補助金交付対象数                                </t>
    <phoneticPr fontId="6"/>
  </si>
  <si>
    <t>資料：生活環境部ごみ対策課</t>
    <phoneticPr fontId="6"/>
  </si>
  <si>
    <t>12　リサイクル市民工房利用状況</t>
    <phoneticPr fontId="6"/>
  </si>
  <si>
    <t>来館者数</t>
  </si>
  <si>
    <r>
      <t xml:space="preserve">作業スペース
利用者数
</t>
    </r>
    <r>
      <rPr>
        <sz val="9"/>
        <color rgb="FF000000"/>
        <rFont val="ＭＳ 明朝"/>
        <family val="1"/>
        <charset val="128"/>
      </rPr>
      <t>注1)</t>
    </r>
    <rPh sb="0" eb="2">
      <t>サギョウ</t>
    </rPh>
    <phoneticPr fontId="6"/>
  </si>
  <si>
    <r>
      <t xml:space="preserve">講習会参加者数
</t>
    </r>
    <r>
      <rPr>
        <sz val="9"/>
        <rFont val="ＭＳ 明朝"/>
        <family val="1"/>
        <charset val="128"/>
      </rPr>
      <t>注2)</t>
    </r>
    <r>
      <rPr>
        <sz val="10.5"/>
        <rFont val="ＭＳ 明朝"/>
        <family val="1"/>
        <charset val="128"/>
      </rPr>
      <t>　</t>
    </r>
    <phoneticPr fontId="6"/>
  </si>
  <si>
    <t>展示品      
申込数</t>
    <phoneticPr fontId="6"/>
  </si>
  <si>
    <t>図書提供数</t>
  </si>
  <si>
    <t>人</t>
    <rPh sb="0" eb="1">
      <t>ニン</t>
    </rPh>
    <phoneticPr fontId="6"/>
  </si>
  <si>
    <t>件</t>
    <rPh sb="0" eb="1">
      <t>ケン</t>
    </rPh>
    <phoneticPr fontId="6"/>
  </si>
  <si>
    <t>冊</t>
    <rPh sb="0" eb="1">
      <t>サツ</t>
    </rPh>
    <phoneticPr fontId="6"/>
  </si>
  <si>
    <t>※ 新型コロナウイルス感染症の影響により令和2年3月26日から令和2年5月31日まで及び令和3年4月28日から令和3</t>
    <rPh sb="20" eb="22">
      <t>レイワ</t>
    </rPh>
    <rPh sb="23" eb="24">
      <t>ネン</t>
    </rPh>
    <rPh sb="25" eb="26">
      <t>ガツ</t>
    </rPh>
    <rPh sb="28" eb="29">
      <t>ニチ</t>
    </rPh>
    <rPh sb="31" eb="33">
      <t>レイワ</t>
    </rPh>
    <rPh sb="34" eb="35">
      <t>ネン</t>
    </rPh>
    <rPh sb="36" eb="37">
      <t>ガツ</t>
    </rPh>
    <rPh sb="39" eb="40">
      <t>ニチ</t>
    </rPh>
    <rPh sb="42" eb="43">
      <t>オヨ</t>
    </rPh>
    <rPh sb="52" eb="53">
      <t>ニチ</t>
    </rPh>
    <phoneticPr fontId="6"/>
  </si>
  <si>
    <t>　 年5月9日まで臨時休館</t>
    <rPh sb="4" eb="5">
      <t>ガツ</t>
    </rPh>
    <rPh sb="6" eb="7">
      <t>ニチ</t>
    </rPh>
    <rPh sb="9" eb="11">
      <t>リンジ</t>
    </rPh>
    <rPh sb="11" eb="13">
      <t>キュウカン</t>
    </rPh>
    <phoneticPr fontId="6"/>
  </si>
  <si>
    <t>注1) 新型コロナウイルス感染症の影響により令和2年度及び令和3年度は家具の修理・修繕相談は不実施</t>
    <rPh sb="22" eb="24">
      <t>レイワ</t>
    </rPh>
    <rPh sb="25" eb="27">
      <t>ネンド</t>
    </rPh>
    <rPh sb="27" eb="28">
      <t>オヨ</t>
    </rPh>
    <rPh sb="29" eb="31">
      <t>レイワ</t>
    </rPh>
    <rPh sb="32" eb="33">
      <t>ネン</t>
    </rPh>
    <rPh sb="33" eb="34">
      <t>ド</t>
    </rPh>
    <rPh sb="35" eb="37">
      <t>カグ</t>
    </rPh>
    <rPh sb="38" eb="40">
      <t>シュウリ</t>
    </rPh>
    <rPh sb="41" eb="43">
      <t>シュウゼン</t>
    </rPh>
    <rPh sb="43" eb="45">
      <t>ソウダン</t>
    </rPh>
    <rPh sb="46" eb="47">
      <t>フ</t>
    </rPh>
    <rPh sb="47" eb="49">
      <t>ジッシ</t>
    </rPh>
    <phoneticPr fontId="6"/>
  </si>
  <si>
    <t>注2) 新型コロナウイルス感染症の影響により令和2年度及び令和3年度の講習会は不実施</t>
    <rPh sb="22" eb="24">
      <t>レイワ</t>
    </rPh>
    <rPh sb="25" eb="27">
      <t>ネンド</t>
    </rPh>
    <rPh sb="27" eb="28">
      <t>オヨ</t>
    </rPh>
    <rPh sb="33" eb="34">
      <t>ド</t>
    </rPh>
    <rPh sb="35" eb="38">
      <t>コウシュウカイ</t>
    </rPh>
    <rPh sb="39" eb="40">
      <t>フ</t>
    </rPh>
    <rPh sb="40" eb="42">
      <t>ジッシ</t>
    </rPh>
    <phoneticPr fontId="6"/>
  </si>
  <si>
    <t>資料：生活環境部ごみ対策課</t>
    <phoneticPr fontId="3"/>
  </si>
  <si>
    <t>13　温室効果ガス排出量（三鷹市公共施設）　</t>
    <rPh sb="3" eb="5">
      <t>オンシツ</t>
    </rPh>
    <rPh sb="5" eb="7">
      <t>コウカ</t>
    </rPh>
    <rPh sb="9" eb="11">
      <t>ハイシュツ</t>
    </rPh>
    <rPh sb="11" eb="12">
      <t>リョウ</t>
    </rPh>
    <rPh sb="13" eb="16">
      <t>ミタカシ</t>
    </rPh>
    <rPh sb="16" eb="18">
      <t>コウキョウ</t>
    </rPh>
    <rPh sb="18" eb="20">
      <t>シセツ</t>
    </rPh>
    <phoneticPr fontId="6"/>
  </si>
  <si>
    <r>
      <t>単位：t-CO</t>
    </r>
    <r>
      <rPr>
        <vertAlign val="subscript"/>
        <sz val="9"/>
        <rFont val="ＭＳ 明朝"/>
        <family val="1"/>
        <charset val="128"/>
      </rPr>
      <t>2</t>
    </r>
    <rPh sb="0" eb="2">
      <t>タンイ</t>
    </rPh>
    <phoneticPr fontId="6"/>
  </si>
  <si>
    <t>年度</t>
    <rPh sb="0" eb="2">
      <t>ネンド</t>
    </rPh>
    <phoneticPr fontId="6"/>
  </si>
  <si>
    <t>合計</t>
    <rPh sb="0" eb="2">
      <t>ゴウケイ</t>
    </rPh>
    <phoneticPr fontId="6"/>
  </si>
  <si>
    <t>電気</t>
    <rPh sb="0" eb="2">
      <t>デンキ</t>
    </rPh>
    <phoneticPr fontId="6"/>
  </si>
  <si>
    <t>燃料</t>
    <rPh sb="0" eb="2">
      <t>ネンリョウ</t>
    </rPh>
    <phoneticPr fontId="6"/>
  </si>
  <si>
    <t>下水処理</t>
    <rPh sb="0" eb="2">
      <t>ゲスイ</t>
    </rPh>
    <rPh sb="2" eb="4">
      <t>ショリ</t>
    </rPh>
    <phoneticPr fontId="6"/>
  </si>
  <si>
    <t>その他</t>
    <rPh sb="2" eb="3">
      <t>タ</t>
    </rPh>
    <phoneticPr fontId="6"/>
  </si>
  <si>
    <t>平成30</t>
    <phoneticPr fontId="6"/>
  </si>
  <si>
    <t>令和元</t>
    <rPh sb="0" eb="2">
      <t>レイワ</t>
    </rPh>
    <rPh sb="2" eb="3">
      <t>ゲン</t>
    </rPh>
    <phoneticPr fontId="6"/>
  </si>
  <si>
    <r>
      <t>※ 排出量(t-CO</t>
    </r>
    <r>
      <rPr>
        <vertAlign val="subscript"/>
        <sz val="9"/>
        <color theme="1"/>
        <rFont val="ＭＳ 明朝"/>
        <family val="1"/>
        <charset val="128"/>
      </rPr>
      <t>2</t>
    </r>
    <r>
      <rPr>
        <sz val="9"/>
        <color theme="1"/>
        <rFont val="ＭＳ 明朝"/>
        <family val="1"/>
        <charset val="128"/>
      </rPr>
      <t>)は、平成30年度までは地球温暖化対策実行計画(第３期計画)に基づいた</t>
    </r>
    <rPh sb="14" eb="16">
      <t>ヘイセイ</t>
    </rPh>
    <rPh sb="18" eb="20">
      <t>ネンド</t>
    </rPh>
    <rPh sb="23" eb="25">
      <t>チキュウ</t>
    </rPh>
    <rPh sb="25" eb="28">
      <t>オンダンカ</t>
    </rPh>
    <rPh sb="28" eb="30">
      <t>タイサク</t>
    </rPh>
    <rPh sb="30" eb="32">
      <t>ジッコウ</t>
    </rPh>
    <rPh sb="32" eb="34">
      <t>ケイカク</t>
    </rPh>
    <rPh sb="35" eb="36">
      <t>ダイ</t>
    </rPh>
    <rPh sb="37" eb="38">
      <t>キ</t>
    </rPh>
    <rPh sb="38" eb="40">
      <t>ケイカク</t>
    </rPh>
    <rPh sb="42" eb="43">
      <t>モト</t>
    </rPh>
    <phoneticPr fontId="6"/>
  </si>
  <si>
    <t>　 排出係数で算定し、令和元年度からは第４期計画に基づいた排出係数で算定している。</t>
    <phoneticPr fontId="6"/>
  </si>
  <si>
    <t>　 また、平成30年度までは直営施設の算定結果を掲載しており、令和元年度からは直営</t>
    <rPh sb="5" eb="7">
      <t>ヘイセイ</t>
    </rPh>
    <rPh sb="9" eb="11">
      <t>ネンド</t>
    </rPh>
    <rPh sb="14" eb="16">
      <t>チョクエイ</t>
    </rPh>
    <rPh sb="16" eb="18">
      <t>シセツ</t>
    </rPh>
    <rPh sb="19" eb="21">
      <t>サンテイ</t>
    </rPh>
    <rPh sb="21" eb="23">
      <t>ケッカ</t>
    </rPh>
    <rPh sb="24" eb="26">
      <t>ケイサイ</t>
    </rPh>
    <phoneticPr fontId="6"/>
  </si>
  <si>
    <t>　 施設と指定管理者等施設をあわせた算定結果を掲載している。</t>
    <rPh sb="2" eb="4">
      <t>シセツ</t>
    </rPh>
    <phoneticPr fontId="6"/>
  </si>
  <si>
    <t>※ 内訳の数値は小数点以下を四捨五入しているため、合計値と一致しない場合がある。</t>
    <rPh sb="2" eb="4">
      <t>ウチワケ</t>
    </rPh>
    <rPh sb="5" eb="7">
      <t>スウチ</t>
    </rPh>
    <rPh sb="8" eb="11">
      <t>ショウスウテン</t>
    </rPh>
    <rPh sb="11" eb="13">
      <t>イカ</t>
    </rPh>
    <rPh sb="14" eb="18">
      <t>シシャゴニュウ</t>
    </rPh>
    <rPh sb="25" eb="26">
      <t>ゴウ</t>
    </rPh>
    <rPh sb="34" eb="36">
      <t>バアイ</t>
    </rPh>
    <phoneticPr fontId="6"/>
  </si>
  <si>
    <t>14　保存樹木・保存樹林の指定状況</t>
    <rPh sb="3" eb="5">
      <t>ホゾン</t>
    </rPh>
    <rPh sb="5" eb="7">
      <t>ジュモク</t>
    </rPh>
    <rPh sb="8" eb="10">
      <t>ホゾン</t>
    </rPh>
    <rPh sb="10" eb="12">
      <t>ジュリン</t>
    </rPh>
    <rPh sb="13" eb="15">
      <t>シテイ</t>
    </rPh>
    <rPh sb="15" eb="17">
      <t>ジョウキョウ</t>
    </rPh>
    <phoneticPr fontId="6"/>
  </si>
  <si>
    <t>各年4月1日</t>
    <rPh sb="0" eb="2">
      <t>カクネン</t>
    </rPh>
    <rPh sb="3" eb="4">
      <t>ガツ</t>
    </rPh>
    <rPh sb="5" eb="6">
      <t>ニチ</t>
    </rPh>
    <phoneticPr fontId="6"/>
  </si>
  <si>
    <t>保存樹林面積</t>
    <rPh sb="0" eb="2">
      <t>ホゾン</t>
    </rPh>
    <rPh sb="2" eb="3">
      <t>キ</t>
    </rPh>
    <rPh sb="3" eb="4">
      <t>ハヤシ</t>
    </rPh>
    <rPh sb="4" eb="6">
      <t>メンセキ</t>
    </rPh>
    <phoneticPr fontId="6"/>
  </si>
  <si>
    <t>保存樹木</t>
    <rPh sb="0" eb="2">
      <t>ホゾン</t>
    </rPh>
    <rPh sb="2" eb="4">
      <t>ジュモク</t>
    </rPh>
    <phoneticPr fontId="6"/>
  </si>
  <si>
    <t>㎡</t>
    <phoneticPr fontId="6"/>
  </si>
  <si>
    <t>本</t>
    <rPh sb="0" eb="1">
      <t>ホン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</si>
</sst>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&quot;　　&quot;##"/>
    <numFmt numFmtId="177" formatCode="0.0"/>
    <numFmt numFmtId="178" formatCode="#,##0.0"/>
    <numFmt numFmtId="179" formatCode="0;[Red]0"/>
    <numFmt numFmtId="180" formatCode="0.000"/>
    <numFmt numFmtId="181" formatCode="#;\-#;&quot;-&quot;;@"/>
    <numFmt numFmtId="182" formatCode="#,##0.000"/>
    <numFmt numFmtId="183" formatCode="#,##0.0;[Red]\-#,##0.0"/>
  </numFmts>
  <fonts count="4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ゴシック"/>
      <family val="3"/>
      <charset val="128"/>
    </font>
    <font>
      <sz val="9.5"/>
      <name val="ＭＳ ゴシック"/>
      <family val="3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  <font>
      <sz val="2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vertAlign val="subscript"/>
      <sz val="9"/>
      <name val="ＭＳ 明朝"/>
      <family val="1"/>
      <charset val="128"/>
    </font>
    <font>
      <sz val="10.5"/>
      <name val="ＭＳ Ｐ明朝"/>
      <family val="1"/>
      <charset val="128"/>
    </font>
    <font>
      <vertAlign val="subscript"/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9"/>
      <color rgb="FFFF0000"/>
      <name val="ＭＳ 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9" fillId="0" borderId="0"/>
    <xf numFmtId="0" fontId="9" fillId="0" borderId="0"/>
  </cellStyleXfs>
  <cellXfs count="421">
    <xf numFmtId="0" fontId="0" fillId="0" borderId="0" xfId="0">
      <alignment vertical="center"/>
    </xf>
    <xf numFmtId="38" fontId="0" fillId="0" borderId="0" xfId="1" applyFont="1" applyAlignment="1"/>
    <xf numFmtId="38" fontId="5" fillId="0" borderId="1" xfId="1" applyFont="1" applyBorder="1" applyAlignment="1">
      <alignment horizontal="left" vertic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 wrapText="1"/>
    </xf>
    <xf numFmtId="38" fontId="7" fillId="0" borderId="0" xfId="1" applyFont="1" applyAlignment="1">
      <alignment vertical="center" wrapText="1"/>
    </xf>
    <xf numFmtId="38" fontId="5" fillId="0" borderId="0" xfId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right" vertical="center"/>
    </xf>
    <xf numFmtId="38" fontId="7" fillId="0" borderId="0" xfId="1" applyFont="1" applyAlignment="1">
      <alignment vertical="center"/>
    </xf>
    <xf numFmtId="38" fontId="10" fillId="0" borderId="0" xfId="1" applyFont="1" applyBorder="1" applyAlignment="1"/>
    <xf numFmtId="38" fontId="10" fillId="0" borderId="0" xfId="1" applyFont="1" applyAlignment="1"/>
    <xf numFmtId="38" fontId="11" fillId="0" borderId="10" xfId="2" applyFont="1" applyBorder="1" applyAlignment="1">
      <alignment horizontal="center" vertical="center" wrapText="1"/>
    </xf>
    <xf numFmtId="38" fontId="8" fillId="0" borderId="10" xfId="2" applyFont="1" applyBorder="1" applyAlignment="1">
      <alignment horizontal="center" vertical="center" wrapText="1"/>
    </xf>
    <xf numFmtId="38" fontId="11" fillId="0" borderId="10" xfId="2" applyFont="1" applyFill="1" applyBorder="1" applyAlignment="1">
      <alignment horizontal="center" vertical="center" wrapText="1"/>
    </xf>
    <xf numFmtId="38" fontId="8" fillId="0" borderId="10" xfId="2" applyFont="1" applyFill="1" applyBorder="1" applyAlignment="1">
      <alignment horizontal="center" vertical="center" wrapText="1"/>
    </xf>
    <xf numFmtId="38" fontId="8" fillId="0" borderId="11" xfId="2" applyFont="1" applyFill="1" applyBorder="1" applyAlignment="1">
      <alignment horizontal="center" vertical="center" wrapText="1"/>
    </xf>
    <xf numFmtId="38" fontId="11" fillId="0" borderId="12" xfId="1" applyFont="1" applyFill="1" applyBorder="1" applyAlignment="1">
      <alignment horizontal="center" vertical="center" wrapText="1"/>
    </xf>
    <xf numFmtId="38" fontId="8" fillId="0" borderId="10" xfId="1" applyFont="1" applyFill="1" applyBorder="1" applyAlignment="1">
      <alignment horizontal="center" vertical="center" wrapText="1"/>
    </xf>
    <xf numFmtId="38" fontId="8" fillId="0" borderId="12" xfId="1" applyFont="1" applyFill="1" applyBorder="1" applyAlignment="1">
      <alignment horizontal="center" vertical="center" wrapText="1"/>
    </xf>
    <xf numFmtId="38" fontId="10" fillId="2" borderId="0" xfId="1" applyFont="1" applyFill="1" applyAlignment="1"/>
    <xf numFmtId="38" fontId="12" fillId="0" borderId="15" xfId="2" applyFont="1" applyFill="1" applyBorder="1" applyAlignment="1">
      <alignment horizontal="right" vertical="center" wrapText="1"/>
    </xf>
    <xf numFmtId="38" fontId="12" fillId="0" borderId="16" xfId="3" applyFont="1" applyFill="1" applyBorder="1" applyAlignment="1">
      <alignment horizontal="right" vertical="center" wrapText="1"/>
    </xf>
    <xf numFmtId="38" fontId="13" fillId="0" borderId="18" xfId="1" applyFont="1" applyBorder="1" applyAlignment="1">
      <alignment horizontal="center" vertical="center"/>
    </xf>
    <xf numFmtId="38" fontId="12" fillId="0" borderId="0" xfId="2" applyFont="1" applyFill="1" applyBorder="1" applyAlignment="1">
      <alignment horizontal="right" vertical="center" wrapText="1"/>
    </xf>
    <xf numFmtId="38" fontId="14" fillId="0" borderId="0" xfId="2" applyFont="1" applyFill="1" applyBorder="1" applyAlignment="1">
      <alignment horizontal="right" vertical="center" wrapText="1"/>
    </xf>
    <xf numFmtId="38" fontId="14" fillId="0" borderId="0" xfId="2" applyFont="1" applyBorder="1" applyAlignment="1">
      <alignment horizontal="right" vertical="center" wrapText="1"/>
    </xf>
    <xf numFmtId="38" fontId="14" fillId="0" borderId="0" xfId="1" applyFont="1" applyFill="1" applyBorder="1" applyAlignment="1">
      <alignment horizontal="right" vertical="center" wrapText="1"/>
    </xf>
    <xf numFmtId="38" fontId="14" fillId="0" borderId="0" xfId="3" applyFont="1" applyFill="1" applyBorder="1" applyAlignment="1">
      <alignment horizontal="right" vertical="center" wrapText="1"/>
    </xf>
    <xf numFmtId="38" fontId="13" fillId="0" borderId="19" xfId="1" applyFont="1" applyBorder="1" applyAlignment="1">
      <alignment horizontal="left" vertical="center"/>
    </xf>
    <xf numFmtId="38" fontId="12" fillId="0" borderId="0" xfId="1" applyFont="1" applyFill="1" applyBorder="1" applyAlignment="1">
      <alignment horizontal="right" vertical="center" wrapText="1"/>
    </xf>
    <xf numFmtId="38" fontId="13" fillId="0" borderId="18" xfId="1" applyFont="1" applyBorder="1" applyAlignment="1">
      <alignment horizontal="left" vertical="center"/>
    </xf>
    <xf numFmtId="38" fontId="10" fillId="0" borderId="0" xfId="1" applyFont="1" applyFill="1" applyAlignment="1"/>
    <xf numFmtId="38" fontId="13" fillId="0" borderId="20" xfId="1" applyFont="1" applyBorder="1" applyAlignment="1">
      <alignment horizontal="center" vertical="center"/>
    </xf>
    <xf numFmtId="38" fontId="14" fillId="0" borderId="15" xfId="2" applyFont="1" applyFill="1" applyBorder="1" applyAlignment="1">
      <alignment horizontal="right" vertical="center" wrapText="1"/>
    </xf>
    <xf numFmtId="38" fontId="14" fillId="0" borderId="15" xfId="3" applyFont="1" applyFill="1" applyBorder="1" applyAlignment="1">
      <alignment horizontal="right" vertical="center" wrapText="1"/>
    </xf>
    <xf numFmtId="38" fontId="5" fillId="0" borderId="19" xfId="1" applyFont="1" applyBorder="1" applyAlignment="1">
      <alignment horizontal="left" vertical="center"/>
    </xf>
    <xf numFmtId="38" fontId="13" fillId="0" borderId="19" xfId="1" applyFont="1" applyBorder="1" applyAlignment="1">
      <alignment horizontal="left" vertical="center" wrapText="1"/>
    </xf>
    <xf numFmtId="38" fontId="13" fillId="0" borderId="22" xfId="1" applyFont="1" applyBorder="1" applyAlignment="1">
      <alignment horizontal="left" vertical="center"/>
    </xf>
    <xf numFmtId="38" fontId="12" fillId="0" borderId="23" xfId="2" applyFont="1" applyFill="1" applyBorder="1" applyAlignment="1">
      <alignment horizontal="right" vertical="center" wrapText="1"/>
    </xf>
    <xf numFmtId="38" fontId="14" fillId="0" borderId="23" xfId="2" applyFont="1" applyFill="1" applyBorder="1" applyAlignment="1">
      <alignment horizontal="right" vertical="center" wrapText="1"/>
    </xf>
    <xf numFmtId="38" fontId="12" fillId="0" borderId="23" xfId="1" applyFont="1" applyFill="1" applyBorder="1" applyAlignment="1">
      <alignment horizontal="right" vertical="center" wrapText="1"/>
    </xf>
    <xf numFmtId="38" fontId="14" fillId="0" borderId="23" xfId="1" applyFont="1" applyFill="1" applyBorder="1" applyAlignment="1">
      <alignment horizontal="right" vertical="center" wrapText="1"/>
    </xf>
    <xf numFmtId="38" fontId="14" fillId="0" borderId="23" xfId="3" applyFont="1" applyFill="1" applyBorder="1" applyAlignment="1">
      <alignment horizontal="right" vertical="center" wrapText="1"/>
    </xf>
    <xf numFmtId="38" fontId="8" fillId="0" borderId="0" xfId="1" applyFont="1" applyBorder="1" applyAlignment="1">
      <alignment vertical="center" wrapText="1"/>
    </xf>
    <xf numFmtId="38" fontId="8" fillId="0" borderId="0" xfId="1" applyFont="1" applyBorder="1" applyAlignment="1">
      <alignment vertical="center"/>
    </xf>
    <xf numFmtId="38" fontId="7" fillId="0" borderId="0" xfId="1" applyFont="1" applyAlignment="1">
      <alignment wrapText="1"/>
    </xf>
    <xf numFmtId="38" fontId="5" fillId="0" borderId="0" xfId="1" applyFont="1" applyAlignment="1">
      <alignment horizontal="right" wrapText="1"/>
    </xf>
    <xf numFmtId="38" fontId="0" fillId="0" borderId="0" xfId="1" applyFont="1" applyAlignment="1">
      <alignment wrapText="1"/>
    </xf>
    <xf numFmtId="38" fontId="15" fillId="0" borderId="0" xfId="1" applyFont="1" applyAlignment="1">
      <alignment wrapText="1"/>
    </xf>
    <xf numFmtId="38" fontId="5" fillId="0" borderId="0" xfId="1" applyFont="1" applyAlignment="1">
      <alignment horizontal="right" vertical="center"/>
    </xf>
    <xf numFmtId="38" fontId="7" fillId="0" borderId="0" xfId="1" applyFont="1" applyAlignment="1"/>
    <xf numFmtId="38" fontId="15" fillId="0" borderId="0" xfId="1" applyFont="1" applyAlignment="1"/>
    <xf numFmtId="38" fontId="8" fillId="0" borderId="0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9" fillId="0" borderId="0" xfId="4"/>
    <xf numFmtId="0" fontId="5" fillId="0" borderId="1" xfId="4" applyFont="1" applyBorder="1" applyAlignment="1">
      <alignment vertical="center"/>
    </xf>
    <xf numFmtId="0" fontId="5" fillId="0" borderId="1" xfId="4" applyFont="1" applyBorder="1" applyAlignment="1">
      <alignment horizontal="right" vertical="center"/>
    </xf>
    <xf numFmtId="0" fontId="7" fillId="0" borderId="0" xfId="4" applyFont="1" applyAlignment="1">
      <alignment vertical="center"/>
    </xf>
    <xf numFmtId="0" fontId="8" fillId="0" borderId="21" xfId="4" applyFont="1" applyBorder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8" fillId="0" borderId="12" xfId="4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 wrapText="1"/>
    </xf>
    <xf numFmtId="0" fontId="10" fillId="0" borderId="0" xfId="4" applyFont="1"/>
    <xf numFmtId="0" fontId="16" fillId="0" borderId="0" xfId="4" applyFont="1" applyAlignment="1">
      <alignment horizontal="right" vertical="center"/>
    </xf>
    <xf numFmtId="0" fontId="17" fillId="0" borderId="24" xfId="4" applyFont="1" applyBorder="1"/>
    <xf numFmtId="0" fontId="16" fillId="0" borderId="0" xfId="4" applyFont="1"/>
    <xf numFmtId="0" fontId="16" fillId="0" borderId="0" xfId="4" applyFont="1" applyAlignment="1">
      <alignment horizontal="right"/>
    </xf>
    <xf numFmtId="0" fontId="17" fillId="0" borderId="25" xfId="4" applyFont="1" applyBorder="1"/>
    <xf numFmtId="0" fontId="17" fillId="0" borderId="26" xfId="4" applyFont="1" applyBorder="1"/>
    <xf numFmtId="0" fontId="16" fillId="0" borderId="1" xfId="4" applyFont="1" applyBorder="1"/>
    <xf numFmtId="0" fontId="16" fillId="0" borderId="1" xfId="4" applyFont="1" applyBorder="1" applyAlignment="1">
      <alignment horizontal="right"/>
    </xf>
    <xf numFmtId="0" fontId="8" fillId="0" borderId="0" xfId="4" applyFont="1"/>
    <xf numFmtId="0" fontId="18" fillId="0" borderId="2" xfId="4" applyFont="1" applyBorder="1" applyAlignment="1">
      <alignment horizontal="left" vertical="center"/>
    </xf>
    <xf numFmtId="0" fontId="5" fillId="0" borderId="0" xfId="4" applyFont="1" applyAlignment="1">
      <alignment horizontal="justify"/>
    </xf>
    <xf numFmtId="0" fontId="7" fillId="0" borderId="0" xfId="4" applyFont="1"/>
    <xf numFmtId="0" fontId="5" fillId="0" borderId="0" xfId="4" applyFont="1" applyAlignment="1">
      <alignment horizontal="right"/>
    </xf>
    <xf numFmtId="0" fontId="5" fillId="0" borderId="0" xfId="4" applyFont="1" applyAlignment="1">
      <alignment horizontal="right" vertical="center"/>
    </xf>
    <xf numFmtId="0" fontId="5" fillId="0" borderId="1" xfId="4" applyFont="1" applyBorder="1" applyAlignment="1">
      <alignment horizontal="left" vertical="center"/>
    </xf>
    <xf numFmtId="0" fontId="8" fillId="0" borderId="0" xfId="4" applyFont="1" applyAlignment="1">
      <alignment vertical="center"/>
    </xf>
    <xf numFmtId="0" fontId="8" fillId="0" borderId="0" xfId="4" applyFont="1" applyAlignment="1">
      <alignment horizontal="center" vertical="center"/>
    </xf>
    <xf numFmtId="0" fontId="8" fillId="0" borderId="18" xfId="4" applyFont="1" applyBorder="1" applyAlignment="1">
      <alignment horizontal="center" vertical="center"/>
    </xf>
    <xf numFmtId="0" fontId="11" fillId="0" borderId="18" xfId="4" applyFont="1" applyBorder="1" applyAlignment="1">
      <alignment horizontal="center" vertical="center"/>
    </xf>
    <xf numFmtId="0" fontId="5" fillId="0" borderId="20" xfId="4" applyFont="1" applyBorder="1" applyAlignment="1">
      <alignment horizontal="center" vertical="center" wrapText="1"/>
    </xf>
    <xf numFmtId="0" fontId="8" fillId="0" borderId="12" xfId="4" applyFont="1" applyBorder="1" applyAlignment="1">
      <alignment horizontal="center" vertical="center" wrapText="1"/>
    </xf>
    <xf numFmtId="0" fontId="8" fillId="0" borderId="30" xfId="4" applyFont="1" applyBorder="1" applyAlignment="1">
      <alignment horizontal="center" vertical="center"/>
    </xf>
    <xf numFmtId="38" fontId="11" fillId="0" borderId="0" xfId="2" applyFont="1" applyBorder="1" applyAlignment="1">
      <alignment horizontal="right" vertical="center"/>
    </xf>
    <xf numFmtId="38" fontId="8" fillId="0" borderId="0" xfId="2" applyFont="1" applyBorder="1" applyAlignment="1">
      <alignment horizontal="right" vertical="center"/>
    </xf>
    <xf numFmtId="38" fontId="8" fillId="0" borderId="0" xfId="2" applyFont="1" applyFill="1" applyBorder="1" applyAlignment="1">
      <alignment horizontal="right" vertical="center"/>
    </xf>
    <xf numFmtId="0" fontId="8" fillId="0" borderId="19" xfId="4" applyFont="1" applyBorder="1" applyAlignment="1">
      <alignment horizontal="center" vertical="center"/>
    </xf>
    <xf numFmtId="38" fontId="10" fillId="0" borderId="0" xfId="4" applyNumberFormat="1" applyFont="1"/>
    <xf numFmtId="38" fontId="11" fillId="0" borderId="25" xfId="2" applyFont="1" applyBorder="1" applyAlignment="1">
      <alignment horizontal="right" vertical="center"/>
    </xf>
    <xf numFmtId="0" fontId="8" fillId="0" borderId="20" xfId="4" applyFont="1" applyBorder="1" applyAlignment="1">
      <alignment horizontal="center" vertical="center"/>
    </xf>
    <xf numFmtId="0" fontId="8" fillId="0" borderId="31" xfId="4" applyFont="1" applyBorder="1" applyAlignment="1">
      <alignment horizontal="center" vertical="center"/>
    </xf>
    <xf numFmtId="0" fontId="8" fillId="0" borderId="32" xfId="4" applyFont="1" applyBorder="1" applyAlignment="1">
      <alignment horizontal="center" vertical="center"/>
    </xf>
    <xf numFmtId="38" fontId="11" fillId="0" borderId="26" xfId="2" applyFont="1" applyBorder="1" applyAlignment="1">
      <alignment horizontal="right" vertical="center"/>
    </xf>
    <xf numFmtId="38" fontId="8" fillId="0" borderId="1" xfId="2" applyFont="1" applyBorder="1" applyAlignment="1">
      <alignment horizontal="right" vertical="center"/>
    </xf>
    <xf numFmtId="38" fontId="8" fillId="0" borderId="1" xfId="2" applyFont="1" applyFill="1" applyBorder="1" applyAlignment="1">
      <alignment horizontal="right" vertical="center"/>
    </xf>
    <xf numFmtId="0" fontId="5" fillId="0" borderId="0" xfId="4" applyFont="1" applyAlignment="1">
      <alignment vertical="center"/>
    </xf>
    <xf numFmtId="0" fontId="5" fillId="0" borderId="24" xfId="4" applyFont="1" applyBorder="1" applyAlignment="1">
      <alignment horizontal="right" vertical="center"/>
    </xf>
    <xf numFmtId="0" fontId="5" fillId="0" borderId="24" xfId="4" applyFont="1" applyBorder="1" applyAlignment="1">
      <alignment horizontal="right" vertical="center" wrapText="1"/>
    </xf>
    <xf numFmtId="0" fontId="5" fillId="0" borderId="0" xfId="4" applyFont="1" applyAlignment="1">
      <alignment horizontal="right" vertical="center" wrapText="1"/>
    </xf>
    <xf numFmtId="176" fontId="8" fillId="0" borderId="25" xfId="4" applyNumberFormat="1" applyFont="1" applyBorder="1" applyAlignment="1">
      <alignment horizontal="right" vertical="center"/>
    </xf>
    <xf numFmtId="0" fontId="8" fillId="0" borderId="25" xfId="4" applyFont="1" applyBorder="1" applyAlignment="1">
      <alignment horizontal="right" vertical="center"/>
    </xf>
    <xf numFmtId="0" fontId="8" fillId="0" borderId="0" xfId="4" applyFont="1" applyAlignment="1">
      <alignment horizontal="right" vertical="center"/>
    </xf>
    <xf numFmtId="177" fontId="8" fillId="0" borderId="0" xfId="4" applyNumberFormat="1" applyFont="1" applyAlignment="1">
      <alignment horizontal="right" vertical="center"/>
    </xf>
    <xf numFmtId="176" fontId="19" fillId="0" borderId="25" xfId="4" applyNumberFormat="1" applyFont="1" applyBorder="1" applyAlignment="1">
      <alignment horizontal="right" vertical="center"/>
    </xf>
    <xf numFmtId="0" fontId="8" fillId="0" borderId="23" xfId="4" applyFont="1" applyBorder="1" applyAlignment="1">
      <alignment horizontal="center" vertical="center" wrapText="1"/>
    </xf>
    <xf numFmtId="176" fontId="19" fillId="0" borderId="12" xfId="4" applyNumberFormat="1" applyFont="1" applyBorder="1" applyAlignment="1">
      <alignment horizontal="right" vertical="center"/>
    </xf>
    <xf numFmtId="0" fontId="8" fillId="0" borderId="12" xfId="4" applyFont="1" applyBorder="1" applyAlignment="1">
      <alignment horizontal="right" vertical="center"/>
    </xf>
    <xf numFmtId="177" fontId="8" fillId="0" borderId="23" xfId="4" applyNumberFormat="1" applyFont="1" applyBorder="1" applyAlignment="1">
      <alignment horizontal="right" vertical="center"/>
    </xf>
    <xf numFmtId="178" fontId="8" fillId="0" borderId="23" xfId="4" applyNumberFormat="1" applyFont="1" applyBorder="1" applyAlignment="1">
      <alignment horizontal="right" vertical="center"/>
    </xf>
    <xf numFmtId="0" fontId="8" fillId="0" borderId="23" xfId="4" applyFont="1" applyBorder="1" applyAlignment="1">
      <alignment horizontal="right" vertical="center"/>
    </xf>
    <xf numFmtId="178" fontId="8" fillId="0" borderId="0" xfId="4" applyNumberFormat="1" applyFont="1" applyAlignment="1">
      <alignment horizontal="right" vertical="center"/>
    </xf>
    <xf numFmtId="0" fontId="8" fillId="0" borderId="0" xfId="4" quotePrefix="1" applyFont="1" applyAlignment="1">
      <alignment horizontal="right" vertical="center"/>
    </xf>
    <xf numFmtId="1" fontId="16" fillId="0" borderId="0" xfId="4" applyNumberFormat="1" applyFont="1" applyAlignment="1">
      <alignment horizontal="right" vertical="center"/>
    </xf>
    <xf numFmtId="179" fontId="8" fillId="0" borderId="0" xfId="4" applyNumberFormat="1" applyFont="1" applyAlignment="1">
      <alignment horizontal="right" vertical="center"/>
    </xf>
    <xf numFmtId="176" fontId="19" fillId="0" borderId="26" xfId="4" applyNumberFormat="1" applyFont="1" applyBorder="1" applyAlignment="1">
      <alignment horizontal="right" vertical="center"/>
    </xf>
    <xf numFmtId="0" fontId="8" fillId="0" borderId="26" xfId="4" applyFont="1" applyBorder="1" applyAlignment="1">
      <alignment horizontal="right" vertical="center"/>
    </xf>
    <xf numFmtId="177" fontId="8" fillId="0" borderId="1" xfId="4" applyNumberFormat="1" applyFont="1" applyBorder="1" applyAlignment="1">
      <alignment horizontal="right" vertical="center"/>
    </xf>
    <xf numFmtId="178" fontId="8" fillId="0" borderId="1" xfId="4" applyNumberFormat="1" applyFont="1" applyBorder="1" applyAlignment="1">
      <alignment horizontal="right" vertical="center"/>
    </xf>
    <xf numFmtId="0" fontId="8" fillId="0" borderId="1" xfId="4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176" fontId="8" fillId="0" borderId="0" xfId="4" applyNumberFormat="1" applyFont="1" applyAlignment="1">
      <alignment horizontal="right" vertical="center"/>
    </xf>
    <xf numFmtId="0" fontId="21" fillId="0" borderId="0" xfId="4" applyFont="1"/>
    <xf numFmtId="0" fontId="22" fillId="0" borderId="1" xfId="4" applyFont="1" applyBorder="1" applyAlignment="1">
      <alignment vertical="center"/>
    </xf>
    <xf numFmtId="0" fontId="18" fillId="0" borderId="1" xfId="4" applyFont="1" applyBorder="1" applyAlignment="1">
      <alignment horizontal="right" vertical="center"/>
    </xf>
    <xf numFmtId="0" fontId="22" fillId="0" borderId="0" xfId="4" applyFont="1" applyAlignment="1">
      <alignment vertical="center"/>
    </xf>
    <xf numFmtId="0" fontId="18" fillId="2" borderId="28" xfId="4" applyFont="1" applyFill="1" applyBorder="1" applyAlignment="1">
      <alignment horizontal="center" vertical="center" wrapText="1" shrinkToFit="1"/>
    </xf>
    <xf numFmtId="0" fontId="18" fillId="2" borderId="34" xfId="4" applyFont="1" applyFill="1" applyBorder="1" applyAlignment="1">
      <alignment horizontal="center" vertical="center" wrapText="1" shrinkToFit="1"/>
    </xf>
    <xf numFmtId="56" fontId="23" fillId="0" borderId="30" xfId="4" applyNumberFormat="1" applyFont="1" applyBorder="1" applyAlignment="1">
      <alignment horizontal="center" vertical="center"/>
    </xf>
    <xf numFmtId="0" fontId="23" fillId="0" borderId="40" xfId="4" applyFont="1" applyBorder="1" applyAlignment="1">
      <alignment horizontal="center" vertical="center"/>
    </xf>
    <xf numFmtId="56" fontId="23" fillId="0" borderId="41" xfId="4" applyNumberFormat="1" applyFont="1" applyBorder="1" applyAlignment="1">
      <alignment horizontal="center" vertical="center"/>
    </xf>
    <xf numFmtId="180" fontId="16" fillId="0" borderId="20" xfId="4" applyNumberFormat="1" applyFont="1" applyBorder="1" applyAlignment="1">
      <alignment horizontal="right" vertical="center"/>
    </xf>
    <xf numFmtId="0" fontId="16" fillId="0" borderId="16" xfId="4" applyFont="1" applyBorder="1" applyAlignment="1">
      <alignment horizontal="right" vertical="center"/>
    </xf>
    <xf numFmtId="0" fontId="16" fillId="0" borderId="16" xfId="4" quotePrefix="1" applyFont="1" applyBorder="1" applyAlignment="1">
      <alignment horizontal="right" vertical="center"/>
    </xf>
    <xf numFmtId="0" fontId="16" fillId="0" borderId="19" xfId="4" applyFont="1" applyBorder="1" applyAlignment="1">
      <alignment horizontal="right" vertical="center"/>
    </xf>
    <xf numFmtId="0" fontId="25" fillId="0" borderId="0" xfId="4" applyFont="1"/>
    <xf numFmtId="38" fontId="16" fillId="0" borderId="20" xfId="2" applyFont="1" applyFill="1" applyBorder="1" applyAlignment="1">
      <alignment horizontal="right" vertical="center"/>
    </xf>
    <xf numFmtId="38" fontId="16" fillId="0" borderId="16" xfId="2" applyFont="1" applyFill="1" applyBorder="1" applyAlignment="1">
      <alignment horizontal="right" vertical="center"/>
    </xf>
    <xf numFmtId="38" fontId="16" fillId="0" borderId="19" xfId="2" applyFont="1" applyFill="1" applyBorder="1" applyAlignment="1">
      <alignment horizontal="right" vertical="center"/>
    </xf>
    <xf numFmtId="38" fontId="16" fillId="0" borderId="0" xfId="2" applyFont="1" applyFill="1" applyBorder="1" applyAlignment="1">
      <alignment horizontal="right" vertical="center"/>
    </xf>
    <xf numFmtId="0" fontId="26" fillId="0" borderId="20" xfId="4" applyFont="1" applyBorder="1" applyAlignment="1">
      <alignment horizontal="center" vertical="center" wrapText="1"/>
    </xf>
    <xf numFmtId="0" fontId="16" fillId="0" borderId="19" xfId="2" quotePrefix="1" applyNumberFormat="1" applyFont="1" applyFill="1" applyBorder="1" applyAlignment="1">
      <alignment horizontal="right" vertical="center"/>
    </xf>
    <xf numFmtId="177" fontId="16" fillId="0" borderId="0" xfId="2" applyNumberFormat="1" applyFont="1" applyFill="1" applyBorder="1" applyAlignment="1">
      <alignment horizontal="right" vertical="center"/>
    </xf>
    <xf numFmtId="177" fontId="16" fillId="0" borderId="19" xfId="2" quotePrefix="1" applyNumberFormat="1" applyFont="1" applyFill="1" applyBorder="1" applyAlignment="1">
      <alignment horizontal="right" vertical="center"/>
    </xf>
    <xf numFmtId="0" fontId="16" fillId="0" borderId="19" xfId="2" applyNumberFormat="1" applyFont="1" applyFill="1" applyBorder="1" applyAlignment="1">
      <alignment horizontal="right" vertical="center"/>
    </xf>
    <xf numFmtId="0" fontId="16" fillId="0" borderId="0" xfId="2" applyNumberFormat="1" applyFont="1" applyFill="1" applyBorder="1" applyAlignment="1">
      <alignment horizontal="right" vertical="center"/>
    </xf>
    <xf numFmtId="177" fontId="16" fillId="0" borderId="22" xfId="2" applyNumberFormat="1" applyFont="1" applyFill="1" applyBorder="1" applyAlignment="1">
      <alignment horizontal="right" vertical="center"/>
    </xf>
    <xf numFmtId="0" fontId="16" fillId="0" borderId="22" xfId="2" applyNumberFormat="1" applyFont="1" applyFill="1" applyBorder="1" applyAlignment="1">
      <alignment horizontal="right" vertical="center"/>
    </xf>
    <xf numFmtId="0" fontId="16" fillId="0" borderId="30" xfId="4" applyFont="1" applyBorder="1" applyAlignment="1">
      <alignment horizontal="center" vertical="center"/>
    </xf>
    <xf numFmtId="0" fontId="16" fillId="0" borderId="41" xfId="4" applyFont="1" applyBorder="1" applyAlignment="1">
      <alignment horizontal="center" vertical="center"/>
    </xf>
    <xf numFmtId="0" fontId="16" fillId="0" borderId="44" xfId="4" applyFont="1" applyBorder="1" applyAlignment="1">
      <alignment horizontal="center" vertical="center"/>
    </xf>
    <xf numFmtId="0" fontId="16" fillId="0" borderId="32" xfId="4" applyFont="1" applyBorder="1" applyAlignment="1">
      <alignment horizontal="center" vertical="center"/>
    </xf>
    <xf numFmtId="0" fontId="5" fillId="0" borderId="0" xfId="4" applyFont="1" applyAlignment="1">
      <alignment horizontal="left" vertical="center"/>
    </xf>
    <xf numFmtId="0" fontId="16" fillId="0" borderId="0" xfId="4" applyFont="1" applyAlignment="1">
      <alignment horizontal="center" vertical="center"/>
    </xf>
    <xf numFmtId="0" fontId="27" fillId="0" borderId="0" xfId="4" applyFont="1" applyAlignment="1">
      <alignment horizontal="left" vertical="center"/>
    </xf>
    <xf numFmtId="0" fontId="22" fillId="0" borderId="0" xfId="4" applyFont="1" applyAlignment="1">
      <alignment horizontal="center" vertical="center"/>
    </xf>
    <xf numFmtId="0" fontId="18" fillId="0" borderId="0" xfId="4" applyFont="1" applyAlignment="1">
      <alignment horizontal="right" vertical="center"/>
    </xf>
    <xf numFmtId="0" fontId="27" fillId="0" borderId="0" xfId="4" applyFont="1" applyAlignment="1">
      <alignment vertical="center"/>
    </xf>
    <xf numFmtId="0" fontId="28" fillId="0" borderId="0" xfId="4" applyFont="1" applyAlignment="1">
      <alignment vertical="center"/>
    </xf>
    <xf numFmtId="0" fontId="25" fillId="0" borderId="0" xfId="4" applyFont="1" applyAlignment="1">
      <alignment vertical="center"/>
    </xf>
    <xf numFmtId="0" fontId="9" fillId="0" borderId="0" xfId="4" applyAlignment="1">
      <alignment vertical="center"/>
    </xf>
    <xf numFmtId="0" fontId="23" fillId="0" borderId="30" xfId="4" applyFont="1" applyBorder="1" applyAlignment="1">
      <alignment horizontal="center" vertical="center"/>
    </xf>
    <xf numFmtId="0" fontId="23" fillId="0" borderId="41" xfId="4" applyFont="1" applyBorder="1" applyAlignment="1">
      <alignment horizontal="center" vertical="center"/>
    </xf>
    <xf numFmtId="0" fontId="16" fillId="0" borderId="16" xfId="4" applyFont="1" applyBorder="1" applyAlignment="1">
      <alignment horizontal="center" vertical="center"/>
    </xf>
    <xf numFmtId="0" fontId="16" fillId="0" borderId="20" xfId="4" applyFont="1" applyBorder="1" applyAlignment="1">
      <alignment horizontal="right" vertical="center"/>
    </xf>
    <xf numFmtId="0" fontId="16" fillId="0" borderId="20" xfId="4" quotePrefix="1" applyFont="1" applyBorder="1" applyAlignment="1">
      <alignment horizontal="right" vertical="center"/>
    </xf>
    <xf numFmtId="0" fontId="16" fillId="0" borderId="0" xfId="4" quotePrefix="1" applyFont="1" applyAlignment="1">
      <alignment horizontal="right" vertical="center"/>
    </xf>
    <xf numFmtId="0" fontId="16" fillId="0" borderId="22" xfId="4" applyFont="1" applyBorder="1" applyAlignment="1">
      <alignment horizontal="right" vertical="center"/>
    </xf>
    <xf numFmtId="0" fontId="16" fillId="0" borderId="23" xfId="4" applyFont="1" applyBorder="1" applyAlignment="1">
      <alignment horizontal="right" vertical="center"/>
    </xf>
    <xf numFmtId="177" fontId="16" fillId="0" borderId="19" xfId="2" applyNumberFormat="1" applyFont="1" applyFill="1" applyBorder="1" applyAlignment="1">
      <alignment horizontal="right" vertical="center"/>
    </xf>
    <xf numFmtId="177" fontId="16" fillId="0" borderId="0" xfId="2" quotePrefix="1" applyNumberFormat="1" applyFont="1" applyFill="1" applyBorder="1" applyAlignment="1">
      <alignment horizontal="right" vertical="center"/>
    </xf>
    <xf numFmtId="0" fontId="16" fillId="0" borderId="0" xfId="2" quotePrefix="1" applyNumberFormat="1" applyFont="1" applyFill="1" applyBorder="1" applyAlignment="1">
      <alignment horizontal="right" vertical="center"/>
    </xf>
    <xf numFmtId="0" fontId="16" fillId="0" borderId="39" xfId="4" applyFont="1" applyBorder="1" applyAlignment="1">
      <alignment horizontal="center" vertical="center"/>
    </xf>
    <xf numFmtId="0" fontId="16" fillId="0" borderId="22" xfId="4" applyFont="1" applyBorder="1" applyAlignment="1">
      <alignment horizontal="center" vertical="center"/>
    </xf>
    <xf numFmtId="0" fontId="16" fillId="0" borderId="20" xfId="4" applyFont="1" applyBorder="1" applyAlignment="1">
      <alignment horizontal="center" vertical="center"/>
    </xf>
    <xf numFmtId="0" fontId="16" fillId="0" borderId="45" xfId="4" applyFont="1" applyBorder="1" applyAlignment="1">
      <alignment horizontal="center" vertical="center"/>
    </xf>
    <xf numFmtId="0" fontId="16" fillId="0" borderId="1" xfId="4" applyFont="1" applyBorder="1" applyAlignment="1">
      <alignment horizontal="center" vertical="center"/>
    </xf>
    <xf numFmtId="0" fontId="5" fillId="0" borderId="0" xfId="4" applyFont="1" applyAlignment="1">
      <alignment horizontal="left" vertical="center" wrapText="1"/>
    </xf>
    <xf numFmtId="0" fontId="30" fillId="0" borderId="0" xfId="4" applyFont="1" applyAlignment="1">
      <alignment horizontal="center"/>
    </xf>
    <xf numFmtId="0" fontId="8" fillId="0" borderId="46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0" fontId="8" fillId="0" borderId="29" xfId="4" applyFont="1" applyBorder="1" applyAlignment="1">
      <alignment horizontal="center" vertical="center" wrapText="1"/>
    </xf>
    <xf numFmtId="0" fontId="8" fillId="0" borderId="18" xfId="4" applyFont="1" applyBorder="1" applyAlignment="1">
      <alignment horizontal="right" vertical="center"/>
    </xf>
    <xf numFmtId="0" fontId="11" fillId="0" borderId="0" xfId="4" applyFont="1" applyAlignment="1">
      <alignment horizontal="right" vertical="center"/>
    </xf>
    <xf numFmtId="0" fontId="8" fillId="0" borderId="31" xfId="4" applyFont="1" applyBorder="1" applyAlignment="1">
      <alignment horizontal="right" vertical="center"/>
    </xf>
    <xf numFmtId="0" fontId="5" fillId="0" borderId="2" xfId="4" applyFont="1" applyBorder="1" applyAlignment="1">
      <alignment horizontal="right"/>
    </xf>
    <xf numFmtId="0" fontId="5" fillId="0" borderId="2" xfId="4" applyFont="1" applyBorder="1" applyAlignment="1">
      <alignment horizontal="right" vertical="center"/>
    </xf>
    <xf numFmtId="41" fontId="8" fillId="0" borderId="0" xfId="4" applyNumberFormat="1" applyFont="1" applyAlignment="1">
      <alignment horizontal="right" vertical="center"/>
    </xf>
    <xf numFmtId="0" fontId="2" fillId="0" borderId="0" xfId="5" applyFont="1"/>
    <xf numFmtId="0" fontId="9" fillId="0" borderId="0" xfId="5"/>
    <xf numFmtId="0" fontId="5" fillId="0" borderId="0" xfId="5" applyFont="1" applyAlignment="1">
      <alignment vertical="center"/>
    </xf>
    <xf numFmtId="0" fontId="5" fillId="0" borderId="1" xfId="5" applyFont="1" applyBorder="1" applyAlignment="1">
      <alignment horizontal="right" vertical="center"/>
    </xf>
    <xf numFmtId="0" fontId="5" fillId="0" borderId="0" xfId="5" applyFont="1" applyAlignment="1">
      <alignment horizontal="right" vertical="center"/>
    </xf>
    <xf numFmtId="0" fontId="8" fillId="2" borderId="29" xfId="5" applyFont="1" applyFill="1" applyBorder="1" applyAlignment="1">
      <alignment horizontal="center" vertical="center" wrapText="1"/>
    </xf>
    <xf numFmtId="0" fontId="19" fillId="2" borderId="29" xfId="5" applyFont="1" applyFill="1" applyBorder="1" applyAlignment="1">
      <alignment horizontal="center" vertical="center" wrapText="1"/>
    </xf>
    <xf numFmtId="0" fontId="8" fillId="2" borderId="0" xfId="5" applyFont="1" applyFill="1" applyAlignment="1">
      <alignment horizontal="center" vertical="center" wrapText="1"/>
    </xf>
    <xf numFmtId="0" fontId="11" fillId="0" borderId="30" xfId="5" applyFont="1" applyBorder="1" applyAlignment="1">
      <alignment horizontal="center" vertical="center"/>
    </xf>
    <xf numFmtId="181" fontId="11" fillId="0" borderId="0" xfId="5" applyNumberFormat="1" applyFont="1" applyAlignment="1">
      <alignment horizontal="right" vertical="center" wrapText="1"/>
    </xf>
    <xf numFmtId="181" fontId="11" fillId="0" borderId="0" xfId="5" applyNumberFormat="1" applyFont="1" applyAlignment="1">
      <alignment horizontal="right" vertical="center" shrinkToFit="1"/>
    </xf>
    <xf numFmtId="181" fontId="9" fillId="0" borderId="0" xfId="5" applyNumberFormat="1"/>
    <xf numFmtId="0" fontId="8" fillId="0" borderId="30" xfId="5" applyFont="1" applyBorder="1" applyAlignment="1">
      <alignment horizontal="center" vertical="center"/>
    </xf>
    <xf numFmtId="181" fontId="8" fillId="0" borderId="0" xfId="5" applyNumberFormat="1" applyFont="1" applyAlignment="1">
      <alignment horizontal="right" vertical="center" wrapText="1"/>
    </xf>
    <xf numFmtId="0" fontId="25" fillId="0" borderId="0" xfId="5" applyFont="1"/>
    <xf numFmtId="181" fontId="25" fillId="0" borderId="0" xfId="5" applyNumberFormat="1" applyFont="1"/>
    <xf numFmtId="0" fontId="8" fillId="0" borderId="32" xfId="5" applyFont="1" applyBorder="1" applyAlignment="1">
      <alignment horizontal="center" vertical="center"/>
    </xf>
    <xf numFmtId="181" fontId="8" fillId="0" borderId="1" xfId="5" applyNumberFormat="1" applyFont="1" applyBorder="1" applyAlignment="1">
      <alignment horizontal="right" vertical="center" wrapText="1"/>
    </xf>
    <xf numFmtId="0" fontId="5" fillId="0" borderId="0" xfId="5" applyFont="1" applyAlignment="1">
      <alignment horizontal="left" vertical="center"/>
    </xf>
    <xf numFmtId="0" fontId="28" fillId="0" borderId="0" xfId="5" applyFont="1"/>
    <xf numFmtId="0" fontId="5" fillId="0" borderId="0" xfId="5" applyFont="1" applyAlignment="1">
      <alignment horizontal="right"/>
    </xf>
    <xf numFmtId="0" fontId="31" fillId="0" borderId="0" xfId="5" applyFont="1" applyAlignment="1">
      <alignment horizontal="center" vertical="center"/>
    </xf>
    <xf numFmtId="0" fontId="32" fillId="0" borderId="0" xfId="5" applyFont="1"/>
    <xf numFmtId="0" fontId="30" fillId="0" borderId="0" xfId="5" applyFont="1" applyAlignment="1">
      <alignment horizontal="center"/>
    </xf>
    <xf numFmtId="0" fontId="10" fillId="0" borderId="0" xfId="5" applyFont="1"/>
    <xf numFmtId="0" fontId="8" fillId="0" borderId="0" xfId="5" applyFont="1" applyAlignment="1">
      <alignment horizontal="center" vertical="center" wrapText="1"/>
    </xf>
    <xf numFmtId="0" fontId="8" fillId="0" borderId="25" xfId="5" applyFont="1" applyBorder="1" applyAlignment="1">
      <alignment horizontal="center" vertical="center" wrapText="1"/>
    </xf>
    <xf numFmtId="0" fontId="5" fillId="0" borderId="25" xfId="5" applyFont="1" applyBorder="1" applyAlignment="1">
      <alignment horizontal="center" vertical="center" wrapText="1"/>
    </xf>
    <xf numFmtId="0" fontId="16" fillId="0" borderId="21" xfId="5" applyFont="1" applyBorder="1" applyAlignment="1">
      <alignment horizontal="center" vertical="center"/>
    </xf>
    <xf numFmtId="181" fontId="17" fillId="0" borderId="0" xfId="5" applyNumberFormat="1" applyFont="1" applyAlignment="1">
      <alignment horizontal="right" vertical="center" wrapText="1"/>
    </xf>
    <xf numFmtId="0" fontId="16" fillId="0" borderId="16" xfId="5" applyFont="1" applyBorder="1" applyAlignment="1">
      <alignment horizontal="right" vertical="center"/>
    </xf>
    <xf numFmtId="0" fontId="33" fillId="0" borderId="0" xfId="5" applyFont="1"/>
    <xf numFmtId="181" fontId="17" fillId="0" borderId="0" xfId="5" applyNumberFormat="1" applyFont="1" applyAlignment="1">
      <alignment horizontal="right" vertical="center" shrinkToFit="1"/>
    </xf>
    <xf numFmtId="0" fontId="16" fillId="0" borderId="0" xfId="5" applyFont="1" applyAlignment="1">
      <alignment horizontal="right" vertical="center"/>
    </xf>
    <xf numFmtId="0" fontId="16" fillId="0" borderId="18" xfId="5" applyFont="1" applyBorder="1" applyAlignment="1">
      <alignment horizontal="center" vertical="center"/>
    </xf>
    <xf numFmtId="181" fontId="33" fillId="0" borderId="0" xfId="5" applyNumberFormat="1" applyFont="1"/>
    <xf numFmtId="0" fontId="16" fillId="0" borderId="48" xfId="5" applyFont="1" applyBorder="1" applyAlignment="1">
      <alignment horizontal="center" vertical="center"/>
    </xf>
    <xf numFmtId="0" fontId="16" fillId="0" borderId="30" xfId="5" applyFont="1" applyBorder="1" applyAlignment="1">
      <alignment horizontal="center" vertical="center"/>
    </xf>
    <xf numFmtId="0" fontId="16" fillId="0" borderId="45" xfId="5" applyFont="1" applyBorder="1" applyAlignment="1">
      <alignment horizontal="center" vertical="center"/>
    </xf>
    <xf numFmtId="181" fontId="11" fillId="0" borderId="1" xfId="5" applyNumberFormat="1" applyFont="1" applyBorder="1" applyAlignment="1">
      <alignment horizontal="right" vertical="center" wrapText="1"/>
    </xf>
    <xf numFmtId="0" fontId="16" fillId="0" borderId="1" xfId="5" applyFont="1" applyBorder="1" applyAlignment="1">
      <alignment horizontal="right" vertical="center"/>
    </xf>
    <xf numFmtId="0" fontId="27" fillId="0" borderId="0" xfId="5" applyFont="1" applyAlignment="1">
      <alignment horizontal="left" vertical="center"/>
    </xf>
    <xf numFmtId="0" fontId="7" fillId="0" borderId="0" xfId="5" applyFont="1"/>
    <xf numFmtId="0" fontId="8" fillId="0" borderId="0" xfId="5" applyFont="1" applyAlignment="1">
      <alignment horizontal="right" vertical="center"/>
    </xf>
    <xf numFmtId="0" fontId="30" fillId="0" borderId="18" xfId="4" applyFont="1" applyBorder="1" applyAlignment="1">
      <alignment horizontal="right" vertical="center"/>
    </xf>
    <xf numFmtId="0" fontId="34" fillId="0" borderId="0" xfId="4" applyFont="1"/>
    <xf numFmtId="0" fontId="8" fillId="2" borderId="18" xfId="4" applyFont="1" applyFill="1" applyBorder="1" applyAlignment="1">
      <alignment horizontal="right" vertical="center"/>
    </xf>
    <xf numFmtId="49" fontId="8" fillId="0" borderId="0" xfId="4" applyNumberFormat="1" applyFont="1" applyAlignment="1">
      <alignment horizontal="right" vertical="center"/>
    </xf>
    <xf numFmtId="0" fontId="8" fillId="2" borderId="31" xfId="4" applyFont="1" applyFill="1" applyBorder="1" applyAlignment="1">
      <alignment horizontal="right" vertical="center"/>
    </xf>
    <xf numFmtId="0" fontId="5" fillId="0" borderId="2" xfId="4" applyFont="1" applyBorder="1" applyAlignment="1">
      <alignment horizontal="left" vertical="center"/>
    </xf>
    <xf numFmtId="0" fontId="8" fillId="0" borderId="2" xfId="4" applyFont="1" applyBorder="1" applyAlignment="1">
      <alignment horizontal="right" vertical="center"/>
    </xf>
    <xf numFmtId="182" fontId="8" fillId="0" borderId="2" xfId="4" applyNumberFormat="1" applyFont="1" applyBorder="1" applyAlignment="1">
      <alignment horizontal="right" vertical="center"/>
    </xf>
    <xf numFmtId="49" fontId="8" fillId="0" borderId="2" xfId="4" applyNumberFormat="1" applyFont="1" applyBorder="1" applyAlignment="1">
      <alignment horizontal="right" vertical="center"/>
    </xf>
    <xf numFmtId="0" fontId="8" fillId="0" borderId="2" xfId="4" quotePrefix="1" applyFont="1" applyBorder="1" applyAlignment="1">
      <alignment horizontal="right" vertical="top"/>
    </xf>
    <xf numFmtId="0" fontId="5" fillId="0" borderId="0" xfId="4" applyFont="1" applyAlignment="1">
      <alignment horizontal="left"/>
    </xf>
    <xf numFmtId="0" fontId="13" fillId="0" borderId="1" xfId="4" applyFont="1" applyBorder="1" applyAlignment="1">
      <alignment horizontal="center" vertical="center"/>
    </xf>
    <xf numFmtId="0" fontId="19" fillId="0" borderId="12" xfId="4" applyFont="1" applyBorder="1" applyAlignment="1">
      <alignment horizontal="center" vertical="center"/>
    </xf>
    <xf numFmtId="0" fontId="10" fillId="0" borderId="0" xfId="4" applyFont="1" applyAlignment="1">
      <alignment vertical="center"/>
    </xf>
    <xf numFmtId="0" fontId="11" fillId="0" borderId="17" xfId="4" applyFont="1" applyBorder="1" applyAlignment="1">
      <alignment horizontal="center" vertical="center"/>
    </xf>
    <xf numFmtId="3" fontId="11" fillId="0" borderId="0" xfId="4" applyNumberFormat="1" applyFont="1" applyAlignment="1">
      <alignment horizontal="right" vertical="center"/>
    </xf>
    <xf numFmtId="38" fontId="8" fillId="0" borderId="0" xfId="2" applyFont="1" applyAlignment="1">
      <alignment horizontal="right" vertical="center"/>
    </xf>
    <xf numFmtId="38" fontId="8" fillId="0" borderId="0" xfId="2" applyFont="1" applyFill="1" applyAlignment="1">
      <alignment horizontal="right" vertical="center"/>
    </xf>
    <xf numFmtId="0" fontId="35" fillId="0" borderId="0" xfId="4" applyFont="1" applyAlignment="1">
      <alignment horizontal="right" vertical="center"/>
    </xf>
    <xf numFmtId="38" fontId="9" fillId="0" borderId="0" xfId="4" applyNumberFormat="1" applyAlignment="1">
      <alignment vertical="center"/>
    </xf>
    <xf numFmtId="183" fontId="9" fillId="0" borderId="0" xfId="4" applyNumberFormat="1" applyAlignment="1">
      <alignment vertical="center"/>
    </xf>
    <xf numFmtId="0" fontId="30" fillId="0" borderId="1" xfId="4" applyFont="1" applyBorder="1" applyAlignment="1">
      <alignment horizontal="center"/>
    </xf>
    <xf numFmtId="0" fontId="9" fillId="0" borderId="1" xfId="4" applyBorder="1"/>
    <xf numFmtId="38" fontId="5" fillId="0" borderId="18" xfId="2" applyFont="1" applyBorder="1" applyAlignment="1">
      <alignment horizontal="right" vertical="center"/>
    </xf>
    <xf numFmtId="38" fontId="5" fillId="0" borderId="0" xfId="2" applyFont="1" applyBorder="1" applyAlignment="1">
      <alignment horizontal="right" vertical="center"/>
    </xf>
    <xf numFmtId="38" fontId="5" fillId="0" borderId="0" xfId="2" applyFont="1" applyBorder="1" applyAlignment="1">
      <alignment horizontal="right" vertical="center" wrapText="1"/>
    </xf>
    <xf numFmtId="0" fontId="7" fillId="0" borderId="0" xfId="4" applyFont="1" applyAlignment="1">
      <alignment horizontal="right"/>
    </xf>
    <xf numFmtId="38" fontId="8" fillId="0" borderId="18" xfId="2" applyFont="1" applyBorder="1" applyAlignment="1">
      <alignment horizontal="right" vertical="center"/>
    </xf>
    <xf numFmtId="38" fontId="8" fillId="0" borderId="0" xfId="2" applyFont="1" applyBorder="1" applyAlignment="1">
      <alignment horizontal="right"/>
    </xf>
    <xf numFmtId="38" fontId="8" fillId="0" borderId="0" xfId="2" applyFont="1" applyFill="1" applyBorder="1" applyAlignment="1">
      <alignment horizontal="right"/>
    </xf>
    <xf numFmtId="0" fontId="5" fillId="0" borderId="0" xfId="4" applyFont="1"/>
    <xf numFmtId="0" fontId="18" fillId="0" borderId="0" xfId="4" applyFont="1"/>
    <xf numFmtId="38" fontId="8" fillId="0" borderId="31" xfId="2" applyFont="1" applyFill="1" applyBorder="1" applyAlignment="1">
      <alignment horizontal="right" vertical="center"/>
    </xf>
    <xf numFmtId="38" fontId="8" fillId="0" borderId="26" xfId="2" applyFont="1" applyFill="1" applyBorder="1" applyAlignment="1">
      <alignment horizontal="right"/>
    </xf>
    <xf numFmtId="38" fontId="8" fillId="0" borderId="1" xfId="2" applyFont="1" applyFill="1" applyBorder="1" applyAlignment="1">
      <alignment horizontal="right"/>
    </xf>
    <xf numFmtId="0" fontId="22" fillId="0" borderId="0" xfId="4" applyFont="1"/>
    <xf numFmtId="0" fontId="39" fillId="0" borderId="49" xfId="4" applyFont="1" applyBorder="1" applyAlignment="1">
      <alignment horizontal="center" vertical="center"/>
    </xf>
    <xf numFmtId="0" fontId="39" fillId="0" borderId="29" xfId="4" applyFont="1" applyBorder="1" applyAlignment="1">
      <alignment horizontal="center" vertical="center"/>
    </xf>
    <xf numFmtId="38" fontId="11" fillId="0" borderId="0" xfId="2" applyFont="1" applyBorder="1" applyAlignment="1">
      <alignment vertical="center"/>
    </xf>
    <xf numFmtId="38" fontId="8" fillId="0" borderId="0" xfId="2" applyFont="1" applyBorder="1" applyAlignment="1">
      <alignment vertical="center"/>
    </xf>
    <xf numFmtId="38" fontId="22" fillId="0" borderId="0" xfId="4" applyNumberFormat="1" applyFont="1" applyAlignment="1">
      <alignment vertical="center"/>
    </xf>
    <xf numFmtId="38" fontId="11" fillId="0" borderId="0" xfId="2" applyFont="1" applyFill="1" applyBorder="1" applyAlignment="1">
      <alignment vertical="center"/>
    </xf>
    <xf numFmtId="38" fontId="8" fillId="0" borderId="0" xfId="2" applyFont="1" applyFill="1" applyBorder="1" applyAlignment="1">
      <alignment vertical="center"/>
    </xf>
    <xf numFmtId="38" fontId="11" fillId="0" borderId="1" xfId="2" applyFont="1" applyFill="1" applyBorder="1" applyAlignment="1">
      <alignment vertical="center"/>
    </xf>
    <xf numFmtId="38" fontId="8" fillId="0" borderId="1" xfId="2" applyFont="1" applyFill="1" applyBorder="1" applyAlignment="1">
      <alignment vertical="center"/>
    </xf>
    <xf numFmtId="0" fontId="41" fillId="0" borderId="0" xfId="4" applyFont="1" applyAlignment="1">
      <alignment vertical="center"/>
    </xf>
    <xf numFmtId="0" fontId="42" fillId="0" borderId="0" xfId="4" applyFont="1" applyAlignment="1">
      <alignment vertical="center"/>
    </xf>
    <xf numFmtId="0" fontId="2" fillId="0" borderId="0" xfId="4" applyFont="1" applyAlignment="1">
      <alignment horizontal="left" vertical="center"/>
    </xf>
    <xf numFmtId="0" fontId="43" fillId="0" borderId="0" xfId="4" applyFont="1" applyAlignment="1">
      <alignment horizontal="center" vertical="center"/>
    </xf>
    <xf numFmtId="0" fontId="8" fillId="0" borderId="46" xfId="4" applyFont="1" applyBorder="1" applyAlignment="1">
      <alignment horizontal="center" vertical="center" shrinkToFit="1"/>
    </xf>
    <xf numFmtId="0" fontId="8" fillId="0" borderId="5" xfId="4" applyFont="1" applyBorder="1" applyAlignment="1">
      <alignment horizontal="center" vertical="center" shrinkToFit="1"/>
    </xf>
    <xf numFmtId="0" fontId="22" fillId="0" borderId="18" xfId="4" applyFont="1" applyBorder="1" applyAlignment="1">
      <alignment horizontal="center" vertical="center"/>
    </xf>
    <xf numFmtId="0" fontId="5" fillId="0" borderId="0" xfId="4" applyFont="1" applyAlignment="1">
      <alignment horizontal="right" vertical="top" shrinkToFit="1"/>
    </xf>
    <xf numFmtId="38" fontId="16" fillId="0" borderId="0" xfId="2" applyFont="1" applyFill="1" applyBorder="1" applyAlignment="1">
      <alignment vertical="center"/>
    </xf>
    <xf numFmtId="0" fontId="16" fillId="0" borderId="0" xfId="4" applyFont="1" applyAlignment="1">
      <alignment vertical="center"/>
    </xf>
    <xf numFmtId="38" fontId="16" fillId="0" borderId="1" xfId="2" applyFont="1" applyFill="1" applyBorder="1" applyAlignment="1">
      <alignment vertical="center"/>
    </xf>
    <xf numFmtId="0" fontId="16" fillId="0" borderId="1" xfId="4" applyFont="1" applyBorder="1" applyAlignment="1">
      <alignment vertical="center"/>
    </xf>
    <xf numFmtId="38" fontId="8" fillId="0" borderId="0" xfId="1" applyFont="1" applyBorder="1" applyAlignment="1">
      <alignment horizontal="center" vertical="center" textRotation="255" wrapText="1"/>
    </xf>
    <xf numFmtId="38" fontId="0" fillId="0" borderId="0" xfId="1" applyFont="1" applyBorder="1" applyAlignment="1">
      <alignment horizontal="center" vertical="center" textRotation="255" wrapText="1"/>
    </xf>
    <xf numFmtId="38" fontId="2" fillId="0" borderId="0" xfId="1" applyFont="1" applyAlignment="1">
      <alignment horizontal="center" wrapText="1"/>
    </xf>
    <xf numFmtId="38" fontId="8" fillId="0" borderId="2" xfId="1" applyFont="1" applyBorder="1" applyAlignment="1">
      <alignment horizontal="center" vertical="center" wrapText="1"/>
    </xf>
    <xf numFmtId="38" fontId="8" fillId="0" borderId="3" xfId="1" applyFont="1" applyBorder="1" applyAlignment="1">
      <alignment horizontal="center" vertical="center" wrapText="1"/>
    </xf>
    <xf numFmtId="38" fontId="8" fillId="0" borderId="8" xfId="1" applyFont="1" applyBorder="1" applyAlignment="1">
      <alignment horizontal="center" vertical="center" wrapText="1"/>
    </xf>
    <xf numFmtId="38" fontId="8" fillId="0" borderId="9" xfId="1" applyFont="1" applyBorder="1" applyAlignment="1">
      <alignment horizontal="center" vertical="center" wrapText="1"/>
    </xf>
    <xf numFmtId="38" fontId="8" fillId="0" borderId="4" xfId="2" applyFont="1" applyBorder="1" applyAlignment="1">
      <alignment horizontal="center" vertical="center" wrapText="1"/>
    </xf>
    <xf numFmtId="38" fontId="8" fillId="0" borderId="5" xfId="2" applyFont="1" applyBorder="1" applyAlignment="1">
      <alignment horizontal="center" vertical="center" wrapText="1"/>
    </xf>
    <xf numFmtId="38" fontId="8" fillId="0" borderId="6" xfId="2" applyFont="1" applyBorder="1" applyAlignment="1">
      <alignment horizontal="center" vertical="center" wrapText="1"/>
    </xf>
    <xf numFmtId="38" fontId="8" fillId="0" borderId="7" xfId="1" applyFont="1" applyBorder="1" applyAlignment="1">
      <alignment horizontal="center" vertical="center" wrapText="1"/>
    </xf>
    <xf numFmtId="38" fontId="8" fillId="0" borderId="4" xfId="1" applyFont="1" applyBorder="1" applyAlignment="1">
      <alignment horizontal="center" vertical="center" wrapText="1"/>
    </xf>
    <xf numFmtId="38" fontId="11" fillId="0" borderId="13" xfId="1" applyFont="1" applyBorder="1" applyAlignment="1">
      <alignment horizontal="center" vertical="center" wrapText="1"/>
    </xf>
    <xf numFmtId="38" fontId="11" fillId="0" borderId="14" xfId="1" applyFont="1" applyBorder="1" applyAlignment="1">
      <alignment horizontal="center" vertical="center" wrapText="1"/>
    </xf>
    <xf numFmtId="38" fontId="8" fillId="0" borderId="17" xfId="1" applyFont="1" applyBorder="1" applyAlignment="1">
      <alignment horizontal="center" vertical="center" textRotation="255" wrapText="1"/>
    </xf>
    <xf numFmtId="38" fontId="8" fillId="0" borderId="18" xfId="1" applyFont="1" applyBorder="1" applyAlignment="1">
      <alignment horizontal="center" vertical="center" textRotation="255" wrapText="1"/>
    </xf>
    <xf numFmtId="38" fontId="8" fillId="0" borderId="21" xfId="1" applyFont="1" applyBorder="1" applyAlignment="1">
      <alignment horizontal="center" vertical="center" textRotation="255" wrapText="1"/>
    </xf>
    <xf numFmtId="38" fontId="11" fillId="0" borderId="0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 textRotation="255"/>
    </xf>
    <xf numFmtId="38" fontId="0" fillId="0" borderId="0" xfId="1" applyFont="1" applyBorder="1" applyAlignment="1">
      <alignment horizontal="center" vertical="center" textRotation="255"/>
    </xf>
    <xf numFmtId="0" fontId="8" fillId="0" borderId="17" xfId="4" applyFont="1" applyBorder="1" applyAlignment="1">
      <alignment horizontal="center" vertical="center"/>
    </xf>
    <xf numFmtId="0" fontId="8" fillId="0" borderId="31" xfId="4" applyFont="1" applyBorder="1" applyAlignment="1">
      <alignment horizontal="center" vertical="center"/>
    </xf>
    <xf numFmtId="0" fontId="2" fillId="0" borderId="0" xfId="4" applyFont="1" applyAlignment="1">
      <alignment horizontal="center"/>
    </xf>
    <xf numFmtId="0" fontId="8" fillId="0" borderId="2" xfId="4" applyFont="1" applyBorder="1" applyAlignment="1">
      <alignment horizontal="center" vertical="center"/>
    </xf>
    <xf numFmtId="0" fontId="8" fillId="0" borderId="27" xfId="4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18" xfId="4" applyFont="1" applyBorder="1" applyAlignment="1">
      <alignment horizontal="center" vertical="center"/>
    </xf>
    <xf numFmtId="0" fontId="8" fillId="0" borderId="23" xfId="4" applyFont="1" applyBorder="1" applyAlignment="1">
      <alignment horizontal="center" vertical="center"/>
    </xf>
    <xf numFmtId="0" fontId="8" fillId="0" borderId="21" xfId="4" applyFont="1" applyBorder="1" applyAlignment="1">
      <alignment horizontal="center" vertical="center"/>
    </xf>
    <xf numFmtId="0" fontId="11" fillId="0" borderId="27" xfId="4" applyFont="1" applyBorder="1" applyAlignment="1">
      <alignment horizontal="center" vertical="center"/>
    </xf>
    <xf numFmtId="0" fontId="11" fillId="0" borderId="18" xfId="4" applyFont="1" applyBorder="1" applyAlignment="1">
      <alignment horizontal="center" vertical="center"/>
    </xf>
    <xf numFmtId="0" fontId="11" fillId="0" borderId="21" xfId="4" applyFont="1" applyBorder="1" applyAlignment="1">
      <alignment horizontal="center" vertical="center"/>
    </xf>
    <xf numFmtId="0" fontId="8" fillId="0" borderId="28" xfId="4" applyFont="1" applyBorder="1" applyAlignment="1">
      <alignment horizontal="center" vertical="center" wrapText="1"/>
    </xf>
    <xf numFmtId="0" fontId="8" fillId="0" borderId="19" xfId="4" applyFont="1" applyBorder="1" applyAlignment="1">
      <alignment horizontal="center" vertical="center" wrapText="1"/>
    </xf>
    <xf numFmtId="0" fontId="8" fillId="0" borderId="22" xfId="4" applyFont="1" applyBorder="1" applyAlignment="1">
      <alignment horizontal="center" vertical="center" wrapText="1"/>
    </xf>
    <xf numFmtId="0" fontId="8" fillId="0" borderId="29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0" fontId="8" fillId="0" borderId="20" xfId="4" applyFont="1" applyBorder="1" applyAlignment="1">
      <alignment horizontal="center" vertical="center" wrapText="1"/>
    </xf>
    <xf numFmtId="0" fontId="5" fillId="0" borderId="20" xfId="4" applyFont="1" applyBorder="1" applyAlignment="1">
      <alignment horizontal="center" vertical="center" wrapText="1"/>
    </xf>
    <xf numFmtId="0" fontId="5" fillId="0" borderId="22" xfId="4" applyFont="1" applyBorder="1" applyAlignment="1">
      <alignment horizontal="center" vertical="center" wrapText="1"/>
    </xf>
    <xf numFmtId="0" fontId="8" fillId="0" borderId="24" xfId="4" applyFont="1" applyBorder="1" applyAlignment="1">
      <alignment horizontal="center" vertical="center" wrapText="1"/>
    </xf>
    <xf numFmtId="0" fontId="8" fillId="0" borderId="12" xfId="4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 wrapText="1"/>
    </xf>
    <xf numFmtId="0" fontId="8" fillId="0" borderId="23" xfId="4" applyFont="1" applyBorder="1" applyAlignment="1">
      <alignment horizontal="center" vertical="center" wrapText="1"/>
    </xf>
    <xf numFmtId="0" fontId="8" fillId="0" borderId="17" xfId="4" applyFont="1" applyBorder="1" applyAlignment="1">
      <alignment horizontal="center" vertical="center" wrapText="1"/>
    </xf>
    <xf numFmtId="0" fontId="8" fillId="0" borderId="18" xfId="4" applyFont="1" applyBorder="1" applyAlignment="1">
      <alignment horizontal="center" vertical="center" wrapText="1"/>
    </xf>
    <xf numFmtId="0" fontId="8" fillId="0" borderId="21" xfId="4" applyFont="1" applyBorder="1" applyAlignment="1">
      <alignment horizontal="center" vertical="center" wrapText="1"/>
    </xf>
    <xf numFmtId="0" fontId="8" fillId="0" borderId="31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/>
    </xf>
    <xf numFmtId="0" fontId="8" fillId="0" borderId="35" xfId="4" applyFont="1" applyBorder="1" applyAlignment="1">
      <alignment horizontal="center" vertical="center"/>
    </xf>
    <xf numFmtId="0" fontId="8" fillId="0" borderId="37" xfId="4" applyFont="1" applyBorder="1" applyAlignment="1">
      <alignment horizontal="center" vertical="center"/>
    </xf>
    <xf numFmtId="0" fontId="8" fillId="0" borderId="33" xfId="4" applyFont="1" applyBorder="1" applyAlignment="1">
      <alignment horizontal="center" vertical="center" wrapText="1"/>
    </xf>
    <xf numFmtId="0" fontId="8" fillId="0" borderId="36" xfId="4" applyFont="1" applyBorder="1" applyAlignment="1">
      <alignment horizontal="center" vertical="center" wrapText="1"/>
    </xf>
    <xf numFmtId="0" fontId="8" fillId="0" borderId="38" xfId="4" applyFont="1" applyBorder="1" applyAlignment="1">
      <alignment horizontal="center" vertical="center" wrapText="1"/>
    </xf>
    <xf numFmtId="0" fontId="5" fillId="0" borderId="28" xfId="4" applyFont="1" applyBorder="1" applyAlignment="1">
      <alignment horizontal="center" vertical="center" wrapText="1"/>
    </xf>
    <xf numFmtId="0" fontId="5" fillId="0" borderId="19" xfId="4" applyFont="1" applyBorder="1" applyAlignment="1">
      <alignment horizontal="center" vertical="center" wrapText="1"/>
    </xf>
    <xf numFmtId="0" fontId="8" fillId="0" borderId="34" xfId="4" applyFont="1" applyBorder="1" applyAlignment="1">
      <alignment horizontal="center" vertical="center" wrapText="1"/>
    </xf>
    <xf numFmtId="0" fontId="8" fillId="0" borderId="25" xfId="4" applyFont="1" applyBorder="1" applyAlignment="1">
      <alignment horizontal="center" vertical="center" wrapText="1"/>
    </xf>
    <xf numFmtId="0" fontId="21" fillId="0" borderId="0" xfId="4" applyFont="1" applyAlignment="1">
      <alignment horizontal="center"/>
    </xf>
    <xf numFmtId="0" fontId="22" fillId="0" borderId="2" xfId="4" applyFont="1" applyBorder="1" applyAlignment="1">
      <alignment horizontal="center" vertical="center"/>
    </xf>
    <xf numFmtId="0" fontId="22" fillId="0" borderId="27" xfId="4" applyFont="1" applyBorder="1" applyAlignment="1">
      <alignment horizontal="center" vertical="center"/>
    </xf>
    <xf numFmtId="0" fontId="8" fillId="0" borderId="39" xfId="4" applyFont="1" applyBorder="1" applyAlignment="1">
      <alignment horizontal="center" vertical="center"/>
    </xf>
    <xf numFmtId="0" fontId="8" fillId="0" borderId="16" xfId="4" applyFont="1" applyBorder="1" applyAlignment="1">
      <alignment horizontal="center" vertical="center"/>
    </xf>
    <xf numFmtId="0" fontId="16" fillId="0" borderId="24" xfId="4" applyFont="1" applyBorder="1" applyAlignment="1">
      <alignment horizontal="center" vertical="center"/>
    </xf>
    <xf numFmtId="0" fontId="16" fillId="0" borderId="17" xfId="4" applyFont="1" applyBorder="1" applyAlignment="1">
      <alignment horizontal="center" vertical="center"/>
    </xf>
    <xf numFmtId="0" fontId="8" fillId="0" borderId="40" xfId="4" applyFont="1" applyBorder="1" applyAlignment="1">
      <alignment horizontal="center" vertical="center"/>
    </xf>
    <xf numFmtId="0" fontId="8" fillId="0" borderId="42" xfId="4" applyFont="1" applyBorder="1" applyAlignment="1">
      <alignment horizontal="center" vertical="center"/>
    </xf>
    <xf numFmtId="0" fontId="8" fillId="0" borderId="43" xfId="4" applyFont="1" applyBorder="1" applyAlignment="1">
      <alignment horizontal="center" vertical="center"/>
    </xf>
    <xf numFmtId="0" fontId="16" fillId="0" borderId="17" xfId="4" applyFont="1" applyBorder="1" applyAlignment="1">
      <alignment horizontal="center" vertical="center" wrapText="1"/>
    </xf>
    <xf numFmtId="0" fontId="16" fillId="0" borderId="18" xfId="4" applyFont="1" applyBorder="1" applyAlignment="1">
      <alignment horizontal="center" vertical="center" wrapText="1"/>
    </xf>
    <xf numFmtId="0" fontId="24" fillId="0" borderId="17" xfId="4" applyFont="1" applyBorder="1" applyAlignment="1">
      <alignment horizontal="center" vertical="center" wrapText="1"/>
    </xf>
    <xf numFmtId="0" fontId="24" fillId="0" borderId="18" xfId="4" applyFont="1" applyBorder="1" applyAlignment="1">
      <alignment horizontal="center" vertical="center" wrapText="1"/>
    </xf>
    <xf numFmtId="0" fontId="8" fillId="0" borderId="19" xfId="4" applyFont="1" applyBorder="1" applyAlignment="1">
      <alignment horizontal="center" vertical="center"/>
    </xf>
    <xf numFmtId="0" fontId="8" fillId="0" borderId="22" xfId="4" applyFont="1" applyBorder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18" fillId="2" borderId="28" xfId="4" applyFont="1" applyFill="1" applyBorder="1" applyAlignment="1">
      <alignment horizontal="center" vertical="center" wrapText="1" shrinkToFit="1"/>
    </xf>
    <xf numFmtId="0" fontId="16" fillId="2" borderId="19" xfId="4" applyFont="1" applyFill="1" applyBorder="1" applyAlignment="1">
      <alignment horizontal="center" vertical="center" wrapText="1" shrinkToFit="1"/>
    </xf>
    <xf numFmtId="0" fontId="16" fillId="2" borderId="22" xfId="4" applyFont="1" applyFill="1" applyBorder="1" applyAlignment="1">
      <alignment horizontal="center" vertical="center" wrapText="1" shrinkToFit="1"/>
    </xf>
    <xf numFmtId="0" fontId="18" fillId="2" borderId="34" xfId="4" applyFont="1" applyFill="1" applyBorder="1" applyAlignment="1">
      <alignment horizontal="center" vertical="center" wrapText="1"/>
    </xf>
    <xf numFmtId="0" fontId="16" fillId="2" borderId="25" xfId="4" applyFont="1" applyFill="1" applyBorder="1" applyAlignment="1">
      <alignment horizontal="center" vertical="center" wrapText="1"/>
    </xf>
    <xf numFmtId="0" fontId="16" fillId="2" borderId="12" xfId="4" applyFont="1" applyFill="1" applyBorder="1" applyAlignment="1">
      <alignment horizontal="center" vertical="center" wrapText="1"/>
    </xf>
    <xf numFmtId="0" fontId="18" fillId="2" borderId="34" xfId="4" applyFont="1" applyFill="1" applyBorder="1" applyAlignment="1">
      <alignment horizontal="center" vertical="center" wrapText="1" shrinkToFit="1"/>
    </xf>
    <xf numFmtId="0" fontId="16" fillId="2" borderId="25" xfId="4" applyFont="1" applyFill="1" applyBorder="1" applyAlignment="1">
      <alignment horizontal="center" vertical="center" wrapText="1" shrinkToFit="1"/>
    </xf>
    <xf numFmtId="0" fontId="16" fillId="2" borderId="12" xfId="4" applyFont="1" applyFill="1" applyBorder="1" applyAlignment="1">
      <alignment horizontal="center" vertical="center" wrapText="1" shrinkToFit="1"/>
    </xf>
    <xf numFmtId="0" fontId="5" fillId="0" borderId="0" xfId="4" applyFont="1" applyAlignment="1">
      <alignment horizontal="right" vertical="center"/>
    </xf>
    <xf numFmtId="0" fontId="16" fillId="0" borderId="16" xfId="4" applyFont="1" applyBorder="1" applyAlignment="1">
      <alignment horizontal="center" vertical="center"/>
    </xf>
    <xf numFmtId="0" fontId="8" fillId="0" borderId="24" xfId="4" applyFont="1" applyBorder="1" applyAlignment="1">
      <alignment horizontal="center" vertical="center"/>
    </xf>
    <xf numFmtId="0" fontId="26" fillId="0" borderId="17" xfId="4" applyFont="1" applyBorder="1" applyAlignment="1">
      <alignment horizontal="center" vertical="center" wrapText="1" shrinkToFit="1"/>
    </xf>
    <xf numFmtId="0" fontId="26" fillId="0" borderId="21" xfId="4" applyFont="1" applyBorder="1" applyAlignment="1">
      <alignment horizontal="center" vertical="center" shrinkToFit="1"/>
    </xf>
    <xf numFmtId="0" fontId="8" fillId="0" borderId="41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5" fillId="0" borderId="1" xfId="4" applyFont="1" applyBorder="1" applyAlignment="1">
      <alignment horizontal="right" vertical="center"/>
    </xf>
    <xf numFmtId="0" fontId="8" fillId="0" borderId="40" xfId="5" applyFont="1" applyBorder="1" applyAlignment="1">
      <alignment horizontal="center" vertical="center"/>
    </xf>
    <xf numFmtId="0" fontId="8" fillId="0" borderId="43" xfId="5" applyFont="1" applyBorder="1" applyAlignment="1">
      <alignment horizontal="center" vertical="center"/>
    </xf>
    <xf numFmtId="0" fontId="2" fillId="0" borderId="0" xfId="5" applyFont="1" applyAlignment="1">
      <alignment horizontal="center"/>
    </xf>
    <xf numFmtId="0" fontId="8" fillId="0" borderId="2" xfId="5" applyFont="1" applyBorder="1" applyAlignment="1">
      <alignment horizontal="center" vertical="center"/>
    </xf>
    <xf numFmtId="0" fontId="8" fillId="0" borderId="3" xfId="5" applyFont="1" applyBorder="1" applyAlignment="1">
      <alignment horizontal="center" vertical="center"/>
    </xf>
    <xf numFmtId="0" fontId="11" fillId="0" borderId="40" xfId="5" applyFont="1" applyBorder="1" applyAlignment="1">
      <alignment horizontal="center" vertical="center"/>
    </xf>
    <xf numFmtId="0" fontId="8" fillId="0" borderId="17" xfId="5" applyFont="1" applyBorder="1" applyAlignment="1">
      <alignment horizontal="center" vertical="center" wrapText="1"/>
    </xf>
    <xf numFmtId="0" fontId="8" fillId="0" borderId="21" xfId="5" applyFont="1" applyBorder="1" applyAlignment="1">
      <alignment horizontal="center" vertical="center"/>
    </xf>
    <xf numFmtId="0" fontId="11" fillId="0" borderId="17" xfId="5" applyFont="1" applyBorder="1" applyAlignment="1">
      <alignment horizontal="center" vertical="center"/>
    </xf>
    <xf numFmtId="0" fontId="11" fillId="0" borderId="21" xfId="5" applyFont="1" applyBorder="1" applyAlignment="1">
      <alignment horizontal="center" vertical="center"/>
    </xf>
    <xf numFmtId="0" fontId="8" fillId="0" borderId="47" xfId="5" applyFont="1" applyBorder="1" applyAlignment="1">
      <alignment horizontal="center" vertical="center"/>
    </xf>
    <xf numFmtId="0" fontId="8" fillId="0" borderId="48" xfId="5" applyFont="1" applyBorder="1" applyAlignment="1">
      <alignment horizontal="center" vertical="center"/>
    </xf>
    <xf numFmtId="0" fontId="8" fillId="0" borderId="31" xfId="5" applyFont="1" applyBorder="1" applyAlignment="1">
      <alignment horizontal="center" vertical="center"/>
    </xf>
    <xf numFmtId="0" fontId="8" fillId="0" borderId="8" xfId="5" applyFont="1" applyBorder="1" applyAlignment="1">
      <alignment horizontal="center" vertical="center"/>
    </xf>
    <xf numFmtId="0" fontId="8" fillId="0" borderId="9" xfId="5" applyFont="1" applyBorder="1" applyAlignment="1">
      <alignment horizontal="center" vertical="center"/>
    </xf>
    <xf numFmtId="0" fontId="11" fillId="0" borderId="33" xfId="5" applyFont="1" applyBorder="1" applyAlignment="1">
      <alignment horizontal="center" vertical="center"/>
    </xf>
    <xf numFmtId="0" fontId="11" fillId="0" borderId="38" xfId="5" applyFont="1" applyBorder="1" applyAlignment="1">
      <alignment horizontal="center" vertical="center"/>
    </xf>
    <xf numFmtId="0" fontId="8" fillId="0" borderId="29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0" fontId="8" fillId="0" borderId="46" xfId="5" applyFont="1" applyBorder="1" applyAlignment="1">
      <alignment horizontal="center" vertical="center"/>
    </xf>
    <xf numFmtId="0" fontId="5" fillId="0" borderId="28" xfId="5" applyFont="1" applyBorder="1" applyAlignment="1">
      <alignment horizontal="center" vertical="center" wrapText="1"/>
    </xf>
    <xf numFmtId="0" fontId="5" fillId="0" borderId="19" xfId="5" applyFont="1" applyBorder="1" applyAlignment="1">
      <alignment horizontal="center" vertical="center" wrapText="1"/>
    </xf>
    <xf numFmtId="0" fontId="8" fillId="0" borderId="28" xfId="5" applyFont="1" applyBorder="1" applyAlignment="1">
      <alignment horizontal="center" vertical="center"/>
    </xf>
    <xf numFmtId="0" fontId="8" fillId="0" borderId="19" xfId="5" applyFont="1" applyBorder="1" applyAlignment="1">
      <alignment horizontal="center" vertical="center"/>
    </xf>
    <xf numFmtId="0" fontId="8" fillId="0" borderId="34" xfId="5" applyFont="1" applyBorder="1" applyAlignment="1">
      <alignment horizontal="center" vertical="center"/>
    </xf>
    <xf numFmtId="0" fontId="8" fillId="0" borderId="12" xfId="5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38" fontId="8" fillId="0" borderId="27" xfId="2" applyFont="1" applyBorder="1" applyAlignment="1">
      <alignment horizontal="center" vertical="center"/>
    </xf>
    <xf numFmtId="38" fontId="8" fillId="0" borderId="18" xfId="2" applyFont="1" applyBorder="1" applyAlignment="1">
      <alignment horizontal="center" vertical="center"/>
    </xf>
    <xf numFmtId="38" fontId="8" fillId="0" borderId="21" xfId="2" applyFont="1" applyBorder="1" applyAlignment="1">
      <alignment horizontal="center" vertical="center"/>
    </xf>
    <xf numFmtId="38" fontId="36" fillId="0" borderId="28" xfId="2" applyFont="1" applyFill="1" applyBorder="1" applyAlignment="1">
      <alignment horizontal="center" vertical="center" wrapText="1"/>
    </xf>
    <xf numFmtId="38" fontId="36" fillId="0" borderId="19" xfId="2" applyFont="1" applyFill="1" applyBorder="1" applyAlignment="1">
      <alignment horizontal="center" vertical="center" wrapText="1"/>
    </xf>
    <xf numFmtId="38" fontId="36" fillId="0" borderId="22" xfId="2" applyFont="1" applyFill="1" applyBorder="1" applyAlignment="1">
      <alignment horizontal="center" vertical="center"/>
    </xf>
    <xf numFmtId="38" fontId="8" fillId="0" borderId="28" xfId="2" applyFont="1" applyBorder="1" applyAlignment="1">
      <alignment horizontal="center" vertical="center" wrapText="1"/>
    </xf>
    <xf numFmtId="38" fontId="8" fillId="0" borderId="19" xfId="2" applyFont="1" applyBorder="1" applyAlignment="1">
      <alignment horizontal="center" vertical="center" wrapText="1"/>
    </xf>
    <xf numFmtId="38" fontId="8" fillId="0" borderId="22" xfId="2" applyFont="1" applyBorder="1" applyAlignment="1">
      <alignment horizontal="center" vertical="center" wrapText="1"/>
    </xf>
    <xf numFmtId="38" fontId="8" fillId="0" borderId="34" xfId="2" applyFont="1" applyBorder="1" applyAlignment="1">
      <alignment horizontal="center" vertical="center"/>
    </xf>
    <xf numFmtId="38" fontId="8" fillId="0" borderId="25" xfId="2" applyFont="1" applyBorder="1" applyAlignment="1">
      <alignment horizontal="center" vertical="center"/>
    </xf>
    <xf numFmtId="38" fontId="8" fillId="0" borderId="12" xfId="2" applyFont="1" applyBorder="1" applyAlignment="1">
      <alignment horizontal="center" vertical="center"/>
    </xf>
  </cellXfs>
  <cellStyles count="6">
    <cellStyle name="桁区切り" xfId="1" builtinId="6"/>
    <cellStyle name="桁区切り 3" xfId="2" xr:uid="{52C5CD9E-8A85-4093-B93D-5ACEFCB07BE2}"/>
    <cellStyle name="桁区切り 3 3" xfId="3" xr:uid="{3D67D27B-FDCD-4F34-A33F-49725B7AD077}"/>
    <cellStyle name="標準" xfId="0" builtinId="0"/>
    <cellStyle name="標準 2" xfId="4" xr:uid="{AE09DFA2-4F5C-4ACA-9A16-1E534A453977}"/>
    <cellStyle name="標準 5" xfId="5" xr:uid="{26F1BEA7-E90E-4AFE-863E-969D1A536A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9</xdr:row>
      <xdr:rowOff>142874</xdr:rowOff>
    </xdr:from>
    <xdr:to>
      <xdr:col>6</xdr:col>
      <xdr:colOff>323850</xdr:colOff>
      <xdr:row>10</xdr:row>
      <xdr:rowOff>171449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706F9C2-57A4-4AAF-A738-6B8CEAFD0440}"/>
            </a:ext>
          </a:extLst>
        </xdr:cNvPr>
        <xdr:cNvSpPr txBox="1"/>
      </xdr:nvSpPr>
      <xdr:spPr>
        <a:xfrm>
          <a:off x="4108450" y="1863724"/>
          <a:ext cx="11239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kumimoji="1" lang="ja-JP" altLang="en-US" sz="9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4</xdr:col>
      <xdr:colOff>95250</xdr:colOff>
      <xdr:row>9</xdr:row>
      <xdr:rowOff>142874</xdr:rowOff>
    </xdr:from>
    <xdr:to>
      <xdr:col>5</xdr:col>
      <xdr:colOff>323850</xdr:colOff>
      <xdr:row>10</xdr:row>
      <xdr:rowOff>171449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AAFCFE5-B369-4201-9CD2-FBE2C601010F}"/>
            </a:ext>
          </a:extLst>
        </xdr:cNvPr>
        <xdr:cNvSpPr txBox="1"/>
      </xdr:nvSpPr>
      <xdr:spPr>
        <a:xfrm>
          <a:off x="3213100" y="1863724"/>
          <a:ext cx="11239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kumimoji="1" lang="ja-JP" altLang="en-US" sz="9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4</xdr:col>
      <xdr:colOff>95250</xdr:colOff>
      <xdr:row>9</xdr:row>
      <xdr:rowOff>142874</xdr:rowOff>
    </xdr:from>
    <xdr:to>
      <xdr:col>5</xdr:col>
      <xdr:colOff>323850</xdr:colOff>
      <xdr:row>10</xdr:row>
      <xdr:rowOff>171449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73844C6-1C9F-4796-990A-9D6CF4BFFD51}"/>
            </a:ext>
          </a:extLst>
        </xdr:cNvPr>
        <xdr:cNvSpPr txBox="1"/>
      </xdr:nvSpPr>
      <xdr:spPr>
        <a:xfrm>
          <a:off x="3213100" y="1863724"/>
          <a:ext cx="11239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kumimoji="1" lang="ja-JP" altLang="en-US" sz="9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3</xdr:col>
      <xdr:colOff>95250</xdr:colOff>
      <xdr:row>9</xdr:row>
      <xdr:rowOff>142874</xdr:rowOff>
    </xdr:from>
    <xdr:to>
      <xdr:col>4</xdr:col>
      <xdr:colOff>323850</xdr:colOff>
      <xdr:row>10</xdr:row>
      <xdr:rowOff>171449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BA9C9E9-43EC-412A-92AB-6922E11C08CD}"/>
            </a:ext>
          </a:extLst>
        </xdr:cNvPr>
        <xdr:cNvSpPr txBox="1"/>
      </xdr:nvSpPr>
      <xdr:spPr>
        <a:xfrm>
          <a:off x="2317750" y="1863724"/>
          <a:ext cx="11239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kumimoji="1" lang="ja-JP" altLang="en-US" sz="9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4</xdr:col>
      <xdr:colOff>95250</xdr:colOff>
      <xdr:row>9</xdr:row>
      <xdr:rowOff>142874</xdr:rowOff>
    </xdr:from>
    <xdr:to>
      <xdr:col>5</xdr:col>
      <xdr:colOff>323850</xdr:colOff>
      <xdr:row>10</xdr:row>
      <xdr:rowOff>171449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13A1078-05CB-453F-B23C-2C1F74D57CC3}"/>
            </a:ext>
          </a:extLst>
        </xdr:cNvPr>
        <xdr:cNvSpPr txBox="1"/>
      </xdr:nvSpPr>
      <xdr:spPr>
        <a:xfrm>
          <a:off x="3213100" y="1863724"/>
          <a:ext cx="11239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kumimoji="1" lang="ja-JP" altLang="en-US" sz="9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3</xdr:col>
      <xdr:colOff>95250</xdr:colOff>
      <xdr:row>9</xdr:row>
      <xdr:rowOff>142874</xdr:rowOff>
    </xdr:from>
    <xdr:to>
      <xdr:col>4</xdr:col>
      <xdr:colOff>323850</xdr:colOff>
      <xdr:row>10</xdr:row>
      <xdr:rowOff>171449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147E36D-961F-40F4-B8E9-49384F84699F}"/>
            </a:ext>
          </a:extLst>
        </xdr:cNvPr>
        <xdr:cNvSpPr txBox="1"/>
      </xdr:nvSpPr>
      <xdr:spPr>
        <a:xfrm>
          <a:off x="2317750" y="1863724"/>
          <a:ext cx="11239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kumimoji="1" lang="ja-JP" altLang="en-US" sz="9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3</xdr:col>
      <xdr:colOff>95250</xdr:colOff>
      <xdr:row>9</xdr:row>
      <xdr:rowOff>142874</xdr:rowOff>
    </xdr:from>
    <xdr:to>
      <xdr:col>4</xdr:col>
      <xdr:colOff>323850</xdr:colOff>
      <xdr:row>10</xdr:row>
      <xdr:rowOff>171449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CB24DBE-B1E9-4B3B-9CAC-8D5BED2C891B}"/>
            </a:ext>
          </a:extLst>
        </xdr:cNvPr>
        <xdr:cNvSpPr txBox="1"/>
      </xdr:nvSpPr>
      <xdr:spPr>
        <a:xfrm>
          <a:off x="2317750" y="1863724"/>
          <a:ext cx="11239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kumimoji="1" lang="ja-JP" altLang="en-US" sz="9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95250</xdr:colOff>
      <xdr:row>9</xdr:row>
      <xdr:rowOff>142874</xdr:rowOff>
    </xdr:from>
    <xdr:to>
      <xdr:col>3</xdr:col>
      <xdr:colOff>323850</xdr:colOff>
      <xdr:row>10</xdr:row>
      <xdr:rowOff>171449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644589E-F4B6-4C4A-945E-B4586DDE183C}"/>
            </a:ext>
          </a:extLst>
        </xdr:cNvPr>
        <xdr:cNvSpPr txBox="1"/>
      </xdr:nvSpPr>
      <xdr:spPr>
        <a:xfrm>
          <a:off x="1422400" y="1863724"/>
          <a:ext cx="11239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kumimoji="1" lang="ja-JP" altLang="en-US" sz="9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DEFD1-ECD5-4B16-BA24-E9A42F01986F}">
  <sheetPr>
    <tabColor theme="7" tint="0.59999389629810485"/>
  </sheetPr>
  <dimension ref="A1:T51"/>
  <sheetViews>
    <sheetView showGridLines="0" tabSelected="1" zoomScale="95" zoomScaleNormal="95" zoomScaleSheetLayoutView="100" workbookViewId="0">
      <selection sqref="A1:Q1"/>
    </sheetView>
  </sheetViews>
  <sheetFormatPr defaultRowHeight="18"/>
  <cols>
    <col min="1" max="1" width="2.6640625" style="1" customWidth="1"/>
    <col min="2" max="2" width="10.1640625" style="1" customWidth="1"/>
    <col min="3" max="15" width="5.1640625" style="1" customWidth="1"/>
    <col min="16" max="16" width="5.1640625" style="51" customWidth="1"/>
    <col min="17" max="17" width="5.1640625" style="1" customWidth="1"/>
    <col min="18" max="256" width="8.6640625" style="1"/>
    <col min="257" max="257" width="2.83203125" style="1" customWidth="1"/>
    <col min="258" max="258" width="11.08203125" style="1" bestFit="1" customWidth="1"/>
    <col min="259" max="259" width="5.4140625" style="1" bestFit="1" customWidth="1"/>
    <col min="260" max="270" width="5.4140625" style="1" customWidth="1"/>
    <col min="271" max="512" width="8.6640625" style="1"/>
    <col min="513" max="513" width="2.83203125" style="1" customWidth="1"/>
    <col min="514" max="514" width="11.08203125" style="1" bestFit="1" customWidth="1"/>
    <col min="515" max="515" width="5.4140625" style="1" bestFit="1" customWidth="1"/>
    <col min="516" max="526" width="5.4140625" style="1" customWidth="1"/>
    <col min="527" max="768" width="8.6640625" style="1"/>
    <col min="769" max="769" width="2.83203125" style="1" customWidth="1"/>
    <col min="770" max="770" width="11.08203125" style="1" bestFit="1" customWidth="1"/>
    <col min="771" max="771" width="5.4140625" style="1" bestFit="1" customWidth="1"/>
    <col min="772" max="782" width="5.4140625" style="1" customWidth="1"/>
    <col min="783" max="1024" width="8.6640625" style="1"/>
    <col min="1025" max="1025" width="2.83203125" style="1" customWidth="1"/>
    <col min="1026" max="1026" width="11.08203125" style="1" bestFit="1" customWidth="1"/>
    <col min="1027" max="1027" width="5.4140625" style="1" bestFit="1" customWidth="1"/>
    <col min="1028" max="1038" width="5.4140625" style="1" customWidth="1"/>
    <col min="1039" max="1280" width="8.6640625" style="1"/>
    <col min="1281" max="1281" width="2.83203125" style="1" customWidth="1"/>
    <col min="1282" max="1282" width="11.08203125" style="1" bestFit="1" customWidth="1"/>
    <col min="1283" max="1283" width="5.4140625" style="1" bestFit="1" customWidth="1"/>
    <col min="1284" max="1294" width="5.4140625" style="1" customWidth="1"/>
    <col min="1295" max="1536" width="8.6640625" style="1"/>
    <col min="1537" max="1537" width="2.83203125" style="1" customWidth="1"/>
    <col min="1538" max="1538" width="11.08203125" style="1" bestFit="1" customWidth="1"/>
    <col min="1539" max="1539" width="5.4140625" style="1" bestFit="1" customWidth="1"/>
    <col min="1540" max="1550" width="5.4140625" style="1" customWidth="1"/>
    <col min="1551" max="1792" width="8.6640625" style="1"/>
    <col min="1793" max="1793" width="2.83203125" style="1" customWidth="1"/>
    <col min="1794" max="1794" width="11.08203125" style="1" bestFit="1" customWidth="1"/>
    <col min="1795" max="1795" width="5.4140625" style="1" bestFit="1" customWidth="1"/>
    <col min="1796" max="1806" width="5.4140625" style="1" customWidth="1"/>
    <col min="1807" max="2048" width="8.6640625" style="1"/>
    <col min="2049" max="2049" width="2.83203125" style="1" customWidth="1"/>
    <col min="2050" max="2050" width="11.08203125" style="1" bestFit="1" customWidth="1"/>
    <col min="2051" max="2051" width="5.4140625" style="1" bestFit="1" customWidth="1"/>
    <col min="2052" max="2062" width="5.4140625" style="1" customWidth="1"/>
    <col min="2063" max="2304" width="8.6640625" style="1"/>
    <col min="2305" max="2305" width="2.83203125" style="1" customWidth="1"/>
    <col min="2306" max="2306" width="11.08203125" style="1" bestFit="1" customWidth="1"/>
    <col min="2307" max="2307" width="5.4140625" style="1" bestFit="1" customWidth="1"/>
    <col min="2308" max="2318" width="5.4140625" style="1" customWidth="1"/>
    <col min="2319" max="2560" width="8.6640625" style="1"/>
    <col min="2561" max="2561" width="2.83203125" style="1" customWidth="1"/>
    <col min="2562" max="2562" width="11.08203125" style="1" bestFit="1" customWidth="1"/>
    <col min="2563" max="2563" width="5.4140625" style="1" bestFit="1" customWidth="1"/>
    <col min="2564" max="2574" width="5.4140625" style="1" customWidth="1"/>
    <col min="2575" max="2816" width="8.6640625" style="1"/>
    <col min="2817" max="2817" width="2.83203125" style="1" customWidth="1"/>
    <col min="2818" max="2818" width="11.08203125" style="1" bestFit="1" customWidth="1"/>
    <col min="2819" max="2819" width="5.4140625" style="1" bestFit="1" customWidth="1"/>
    <col min="2820" max="2830" width="5.4140625" style="1" customWidth="1"/>
    <col min="2831" max="3072" width="8.6640625" style="1"/>
    <col min="3073" max="3073" width="2.83203125" style="1" customWidth="1"/>
    <col min="3074" max="3074" width="11.08203125" style="1" bestFit="1" customWidth="1"/>
    <col min="3075" max="3075" width="5.4140625" style="1" bestFit="1" customWidth="1"/>
    <col min="3076" max="3086" width="5.4140625" style="1" customWidth="1"/>
    <col min="3087" max="3328" width="8.6640625" style="1"/>
    <col min="3329" max="3329" width="2.83203125" style="1" customWidth="1"/>
    <col min="3330" max="3330" width="11.08203125" style="1" bestFit="1" customWidth="1"/>
    <col min="3331" max="3331" width="5.4140625" style="1" bestFit="1" customWidth="1"/>
    <col min="3332" max="3342" width="5.4140625" style="1" customWidth="1"/>
    <col min="3343" max="3584" width="8.6640625" style="1"/>
    <col min="3585" max="3585" width="2.83203125" style="1" customWidth="1"/>
    <col min="3586" max="3586" width="11.08203125" style="1" bestFit="1" customWidth="1"/>
    <col min="3587" max="3587" width="5.4140625" style="1" bestFit="1" customWidth="1"/>
    <col min="3588" max="3598" width="5.4140625" style="1" customWidth="1"/>
    <col min="3599" max="3840" width="8.6640625" style="1"/>
    <col min="3841" max="3841" width="2.83203125" style="1" customWidth="1"/>
    <col min="3842" max="3842" width="11.08203125" style="1" bestFit="1" customWidth="1"/>
    <col min="3843" max="3843" width="5.4140625" style="1" bestFit="1" customWidth="1"/>
    <col min="3844" max="3854" width="5.4140625" style="1" customWidth="1"/>
    <col min="3855" max="4096" width="8.6640625" style="1"/>
    <col min="4097" max="4097" width="2.83203125" style="1" customWidth="1"/>
    <col min="4098" max="4098" width="11.08203125" style="1" bestFit="1" customWidth="1"/>
    <col min="4099" max="4099" width="5.4140625" style="1" bestFit="1" customWidth="1"/>
    <col min="4100" max="4110" width="5.4140625" style="1" customWidth="1"/>
    <col min="4111" max="4352" width="8.6640625" style="1"/>
    <col min="4353" max="4353" width="2.83203125" style="1" customWidth="1"/>
    <col min="4354" max="4354" width="11.08203125" style="1" bestFit="1" customWidth="1"/>
    <col min="4355" max="4355" width="5.4140625" style="1" bestFit="1" customWidth="1"/>
    <col min="4356" max="4366" width="5.4140625" style="1" customWidth="1"/>
    <col min="4367" max="4608" width="8.6640625" style="1"/>
    <col min="4609" max="4609" width="2.83203125" style="1" customWidth="1"/>
    <col min="4610" max="4610" width="11.08203125" style="1" bestFit="1" customWidth="1"/>
    <col min="4611" max="4611" width="5.4140625" style="1" bestFit="1" customWidth="1"/>
    <col min="4612" max="4622" width="5.4140625" style="1" customWidth="1"/>
    <col min="4623" max="4864" width="8.6640625" style="1"/>
    <col min="4865" max="4865" width="2.83203125" style="1" customWidth="1"/>
    <col min="4866" max="4866" width="11.08203125" style="1" bestFit="1" customWidth="1"/>
    <col min="4867" max="4867" width="5.4140625" style="1" bestFit="1" customWidth="1"/>
    <col min="4868" max="4878" width="5.4140625" style="1" customWidth="1"/>
    <col min="4879" max="5120" width="8.6640625" style="1"/>
    <col min="5121" max="5121" width="2.83203125" style="1" customWidth="1"/>
    <col min="5122" max="5122" width="11.08203125" style="1" bestFit="1" customWidth="1"/>
    <col min="5123" max="5123" width="5.4140625" style="1" bestFit="1" customWidth="1"/>
    <col min="5124" max="5134" width="5.4140625" style="1" customWidth="1"/>
    <col min="5135" max="5376" width="8.6640625" style="1"/>
    <col min="5377" max="5377" width="2.83203125" style="1" customWidth="1"/>
    <col min="5378" max="5378" width="11.08203125" style="1" bestFit="1" customWidth="1"/>
    <col min="5379" max="5379" width="5.4140625" style="1" bestFit="1" customWidth="1"/>
    <col min="5380" max="5390" width="5.4140625" style="1" customWidth="1"/>
    <col min="5391" max="5632" width="8.6640625" style="1"/>
    <col min="5633" max="5633" width="2.83203125" style="1" customWidth="1"/>
    <col min="5634" max="5634" width="11.08203125" style="1" bestFit="1" customWidth="1"/>
    <col min="5635" max="5635" width="5.4140625" style="1" bestFit="1" customWidth="1"/>
    <col min="5636" max="5646" width="5.4140625" style="1" customWidth="1"/>
    <col min="5647" max="5888" width="8.6640625" style="1"/>
    <col min="5889" max="5889" width="2.83203125" style="1" customWidth="1"/>
    <col min="5890" max="5890" width="11.08203125" style="1" bestFit="1" customWidth="1"/>
    <col min="5891" max="5891" width="5.4140625" style="1" bestFit="1" customWidth="1"/>
    <col min="5892" max="5902" width="5.4140625" style="1" customWidth="1"/>
    <col min="5903" max="6144" width="8.6640625" style="1"/>
    <col min="6145" max="6145" width="2.83203125" style="1" customWidth="1"/>
    <col min="6146" max="6146" width="11.08203125" style="1" bestFit="1" customWidth="1"/>
    <col min="6147" max="6147" width="5.4140625" style="1" bestFit="1" customWidth="1"/>
    <col min="6148" max="6158" width="5.4140625" style="1" customWidth="1"/>
    <col min="6159" max="6400" width="8.6640625" style="1"/>
    <col min="6401" max="6401" width="2.83203125" style="1" customWidth="1"/>
    <col min="6402" max="6402" width="11.08203125" style="1" bestFit="1" customWidth="1"/>
    <col min="6403" max="6403" width="5.4140625" style="1" bestFit="1" customWidth="1"/>
    <col min="6404" max="6414" width="5.4140625" style="1" customWidth="1"/>
    <col min="6415" max="6656" width="8.6640625" style="1"/>
    <col min="6657" max="6657" width="2.83203125" style="1" customWidth="1"/>
    <col min="6658" max="6658" width="11.08203125" style="1" bestFit="1" customWidth="1"/>
    <col min="6659" max="6659" width="5.4140625" style="1" bestFit="1" customWidth="1"/>
    <col min="6660" max="6670" width="5.4140625" style="1" customWidth="1"/>
    <col min="6671" max="6912" width="8.6640625" style="1"/>
    <col min="6913" max="6913" width="2.83203125" style="1" customWidth="1"/>
    <col min="6914" max="6914" width="11.08203125" style="1" bestFit="1" customWidth="1"/>
    <col min="6915" max="6915" width="5.4140625" style="1" bestFit="1" customWidth="1"/>
    <col min="6916" max="6926" width="5.4140625" style="1" customWidth="1"/>
    <col min="6927" max="7168" width="8.6640625" style="1"/>
    <col min="7169" max="7169" width="2.83203125" style="1" customWidth="1"/>
    <col min="7170" max="7170" width="11.08203125" style="1" bestFit="1" customWidth="1"/>
    <col min="7171" max="7171" width="5.4140625" style="1" bestFit="1" customWidth="1"/>
    <col min="7172" max="7182" width="5.4140625" style="1" customWidth="1"/>
    <col min="7183" max="7424" width="8.6640625" style="1"/>
    <col min="7425" max="7425" width="2.83203125" style="1" customWidth="1"/>
    <col min="7426" max="7426" width="11.08203125" style="1" bestFit="1" customWidth="1"/>
    <col min="7427" max="7427" width="5.4140625" style="1" bestFit="1" customWidth="1"/>
    <col min="7428" max="7438" width="5.4140625" style="1" customWidth="1"/>
    <col min="7439" max="7680" width="8.6640625" style="1"/>
    <col min="7681" max="7681" width="2.83203125" style="1" customWidth="1"/>
    <col min="7682" max="7682" width="11.08203125" style="1" bestFit="1" customWidth="1"/>
    <col min="7683" max="7683" width="5.4140625" style="1" bestFit="1" customWidth="1"/>
    <col min="7684" max="7694" width="5.4140625" style="1" customWidth="1"/>
    <col min="7695" max="7936" width="8.6640625" style="1"/>
    <col min="7937" max="7937" width="2.83203125" style="1" customWidth="1"/>
    <col min="7938" max="7938" width="11.08203125" style="1" bestFit="1" customWidth="1"/>
    <col min="7939" max="7939" width="5.4140625" style="1" bestFit="1" customWidth="1"/>
    <col min="7940" max="7950" width="5.4140625" style="1" customWidth="1"/>
    <col min="7951" max="8192" width="8.6640625" style="1"/>
    <col min="8193" max="8193" width="2.83203125" style="1" customWidth="1"/>
    <col min="8194" max="8194" width="11.08203125" style="1" bestFit="1" customWidth="1"/>
    <col min="8195" max="8195" width="5.4140625" style="1" bestFit="1" customWidth="1"/>
    <col min="8196" max="8206" width="5.4140625" style="1" customWidth="1"/>
    <col min="8207" max="8448" width="8.6640625" style="1"/>
    <col min="8449" max="8449" width="2.83203125" style="1" customWidth="1"/>
    <col min="8450" max="8450" width="11.08203125" style="1" bestFit="1" customWidth="1"/>
    <col min="8451" max="8451" width="5.4140625" style="1" bestFit="1" customWidth="1"/>
    <col min="8452" max="8462" width="5.4140625" style="1" customWidth="1"/>
    <col min="8463" max="8704" width="8.6640625" style="1"/>
    <col min="8705" max="8705" width="2.83203125" style="1" customWidth="1"/>
    <col min="8706" max="8706" width="11.08203125" style="1" bestFit="1" customWidth="1"/>
    <col min="8707" max="8707" width="5.4140625" style="1" bestFit="1" customWidth="1"/>
    <col min="8708" max="8718" width="5.4140625" style="1" customWidth="1"/>
    <col min="8719" max="8960" width="8.6640625" style="1"/>
    <col min="8961" max="8961" width="2.83203125" style="1" customWidth="1"/>
    <col min="8962" max="8962" width="11.08203125" style="1" bestFit="1" customWidth="1"/>
    <col min="8963" max="8963" width="5.4140625" style="1" bestFit="1" customWidth="1"/>
    <col min="8964" max="8974" width="5.4140625" style="1" customWidth="1"/>
    <col min="8975" max="9216" width="8.6640625" style="1"/>
    <col min="9217" max="9217" width="2.83203125" style="1" customWidth="1"/>
    <col min="9218" max="9218" width="11.08203125" style="1" bestFit="1" customWidth="1"/>
    <col min="9219" max="9219" width="5.4140625" style="1" bestFit="1" customWidth="1"/>
    <col min="9220" max="9230" width="5.4140625" style="1" customWidth="1"/>
    <col min="9231" max="9472" width="8.6640625" style="1"/>
    <col min="9473" max="9473" width="2.83203125" style="1" customWidth="1"/>
    <col min="9474" max="9474" width="11.08203125" style="1" bestFit="1" customWidth="1"/>
    <col min="9475" max="9475" width="5.4140625" style="1" bestFit="1" customWidth="1"/>
    <col min="9476" max="9486" width="5.4140625" style="1" customWidth="1"/>
    <col min="9487" max="9728" width="8.6640625" style="1"/>
    <col min="9729" max="9729" width="2.83203125" style="1" customWidth="1"/>
    <col min="9730" max="9730" width="11.08203125" style="1" bestFit="1" customWidth="1"/>
    <col min="9731" max="9731" width="5.4140625" style="1" bestFit="1" customWidth="1"/>
    <col min="9732" max="9742" width="5.4140625" style="1" customWidth="1"/>
    <col min="9743" max="9984" width="8.6640625" style="1"/>
    <col min="9985" max="9985" width="2.83203125" style="1" customWidth="1"/>
    <col min="9986" max="9986" width="11.08203125" style="1" bestFit="1" customWidth="1"/>
    <col min="9987" max="9987" width="5.4140625" style="1" bestFit="1" customWidth="1"/>
    <col min="9988" max="9998" width="5.4140625" style="1" customWidth="1"/>
    <col min="9999" max="10240" width="8.6640625" style="1"/>
    <col min="10241" max="10241" width="2.83203125" style="1" customWidth="1"/>
    <col min="10242" max="10242" width="11.08203125" style="1" bestFit="1" customWidth="1"/>
    <col min="10243" max="10243" width="5.4140625" style="1" bestFit="1" customWidth="1"/>
    <col min="10244" max="10254" width="5.4140625" style="1" customWidth="1"/>
    <col min="10255" max="10496" width="8.6640625" style="1"/>
    <col min="10497" max="10497" width="2.83203125" style="1" customWidth="1"/>
    <col min="10498" max="10498" width="11.08203125" style="1" bestFit="1" customWidth="1"/>
    <col min="10499" max="10499" width="5.4140625" style="1" bestFit="1" customWidth="1"/>
    <col min="10500" max="10510" width="5.4140625" style="1" customWidth="1"/>
    <col min="10511" max="10752" width="8.6640625" style="1"/>
    <col min="10753" max="10753" width="2.83203125" style="1" customWidth="1"/>
    <col min="10754" max="10754" width="11.08203125" style="1" bestFit="1" customWidth="1"/>
    <col min="10755" max="10755" width="5.4140625" style="1" bestFit="1" customWidth="1"/>
    <col min="10756" max="10766" width="5.4140625" style="1" customWidth="1"/>
    <col min="10767" max="11008" width="8.6640625" style="1"/>
    <col min="11009" max="11009" width="2.83203125" style="1" customWidth="1"/>
    <col min="11010" max="11010" width="11.08203125" style="1" bestFit="1" customWidth="1"/>
    <col min="11011" max="11011" width="5.4140625" style="1" bestFit="1" customWidth="1"/>
    <col min="11012" max="11022" width="5.4140625" style="1" customWidth="1"/>
    <col min="11023" max="11264" width="8.6640625" style="1"/>
    <col min="11265" max="11265" width="2.83203125" style="1" customWidth="1"/>
    <col min="11266" max="11266" width="11.08203125" style="1" bestFit="1" customWidth="1"/>
    <col min="11267" max="11267" width="5.4140625" style="1" bestFit="1" customWidth="1"/>
    <col min="11268" max="11278" width="5.4140625" style="1" customWidth="1"/>
    <col min="11279" max="11520" width="8.6640625" style="1"/>
    <col min="11521" max="11521" width="2.83203125" style="1" customWidth="1"/>
    <col min="11522" max="11522" width="11.08203125" style="1" bestFit="1" customWidth="1"/>
    <col min="11523" max="11523" width="5.4140625" style="1" bestFit="1" customWidth="1"/>
    <col min="11524" max="11534" width="5.4140625" style="1" customWidth="1"/>
    <col min="11535" max="11776" width="8.6640625" style="1"/>
    <col min="11777" max="11777" width="2.83203125" style="1" customWidth="1"/>
    <col min="11778" max="11778" width="11.08203125" style="1" bestFit="1" customWidth="1"/>
    <col min="11779" max="11779" width="5.4140625" style="1" bestFit="1" customWidth="1"/>
    <col min="11780" max="11790" width="5.4140625" style="1" customWidth="1"/>
    <col min="11791" max="12032" width="8.6640625" style="1"/>
    <col min="12033" max="12033" width="2.83203125" style="1" customWidth="1"/>
    <col min="12034" max="12034" width="11.08203125" style="1" bestFit="1" customWidth="1"/>
    <col min="12035" max="12035" width="5.4140625" style="1" bestFit="1" customWidth="1"/>
    <col min="12036" max="12046" width="5.4140625" style="1" customWidth="1"/>
    <col min="12047" max="12288" width="8.6640625" style="1"/>
    <col min="12289" max="12289" width="2.83203125" style="1" customWidth="1"/>
    <col min="12290" max="12290" width="11.08203125" style="1" bestFit="1" customWidth="1"/>
    <col min="12291" max="12291" width="5.4140625" style="1" bestFit="1" customWidth="1"/>
    <col min="12292" max="12302" width="5.4140625" style="1" customWidth="1"/>
    <col min="12303" max="12544" width="8.6640625" style="1"/>
    <col min="12545" max="12545" width="2.83203125" style="1" customWidth="1"/>
    <col min="12546" max="12546" width="11.08203125" style="1" bestFit="1" customWidth="1"/>
    <col min="12547" max="12547" width="5.4140625" style="1" bestFit="1" customWidth="1"/>
    <col min="12548" max="12558" width="5.4140625" style="1" customWidth="1"/>
    <col min="12559" max="12800" width="8.6640625" style="1"/>
    <col min="12801" max="12801" width="2.83203125" style="1" customWidth="1"/>
    <col min="12802" max="12802" width="11.08203125" style="1" bestFit="1" customWidth="1"/>
    <col min="12803" max="12803" width="5.4140625" style="1" bestFit="1" customWidth="1"/>
    <col min="12804" max="12814" width="5.4140625" style="1" customWidth="1"/>
    <col min="12815" max="13056" width="8.6640625" style="1"/>
    <col min="13057" max="13057" width="2.83203125" style="1" customWidth="1"/>
    <col min="13058" max="13058" width="11.08203125" style="1" bestFit="1" customWidth="1"/>
    <col min="13059" max="13059" width="5.4140625" style="1" bestFit="1" customWidth="1"/>
    <col min="13060" max="13070" width="5.4140625" style="1" customWidth="1"/>
    <col min="13071" max="13312" width="8.6640625" style="1"/>
    <col min="13313" max="13313" width="2.83203125" style="1" customWidth="1"/>
    <col min="13314" max="13314" width="11.08203125" style="1" bestFit="1" customWidth="1"/>
    <col min="13315" max="13315" width="5.4140625" style="1" bestFit="1" customWidth="1"/>
    <col min="13316" max="13326" width="5.4140625" style="1" customWidth="1"/>
    <col min="13327" max="13568" width="8.6640625" style="1"/>
    <col min="13569" max="13569" width="2.83203125" style="1" customWidth="1"/>
    <col min="13570" max="13570" width="11.08203125" style="1" bestFit="1" customWidth="1"/>
    <col min="13571" max="13571" width="5.4140625" style="1" bestFit="1" customWidth="1"/>
    <col min="13572" max="13582" width="5.4140625" style="1" customWidth="1"/>
    <col min="13583" max="13824" width="8.6640625" style="1"/>
    <col min="13825" max="13825" width="2.83203125" style="1" customWidth="1"/>
    <col min="13826" max="13826" width="11.08203125" style="1" bestFit="1" customWidth="1"/>
    <col min="13827" max="13827" width="5.4140625" style="1" bestFit="1" customWidth="1"/>
    <col min="13828" max="13838" width="5.4140625" style="1" customWidth="1"/>
    <col min="13839" max="14080" width="8.6640625" style="1"/>
    <col min="14081" max="14081" width="2.83203125" style="1" customWidth="1"/>
    <col min="14082" max="14082" width="11.08203125" style="1" bestFit="1" customWidth="1"/>
    <col min="14083" max="14083" width="5.4140625" style="1" bestFit="1" customWidth="1"/>
    <col min="14084" max="14094" width="5.4140625" style="1" customWidth="1"/>
    <col min="14095" max="14336" width="8.6640625" style="1"/>
    <col min="14337" max="14337" width="2.83203125" style="1" customWidth="1"/>
    <col min="14338" max="14338" width="11.08203125" style="1" bestFit="1" customWidth="1"/>
    <col min="14339" max="14339" width="5.4140625" style="1" bestFit="1" customWidth="1"/>
    <col min="14340" max="14350" width="5.4140625" style="1" customWidth="1"/>
    <col min="14351" max="14592" width="8.6640625" style="1"/>
    <col min="14593" max="14593" width="2.83203125" style="1" customWidth="1"/>
    <col min="14594" max="14594" width="11.08203125" style="1" bestFit="1" customWidth="1"/>
    <col min="14595" max="14595" width="5.4140625" style="1" bestFit="1" customWidth="1"/>
    <col min="14596" max="14606" width="5.4140625" style="1" customWidth="1"/>
    <col min="14607" max="14848" width="8.6640625" style="1"/>
    <col min="14849" max="14849" width="2.83203125" style="1" customWidth="1"/>
    <col min="14850" max="14850" width="11.08203125" style="1" bestFit="1" customWidth="1"/>
    <col min="14851" max="14851" width="5.4140625" style="1" bestFit="1" customWidth="1"/>
    <col min="14852" max="14862" width="5.4140625" style="1" customWidth="1"/>
    <col min="14863" max="15104" width="8.6640625" style="1"/>
    <col min="15105" max="15105" width="2.83203125" style="1" customWidth="1"/>
    <col min="15106" max="15106" width="11.08203125" style="1" bestFit="1" customWidth="1"/>
    <col min="15107" max="15107" width="5.4140625" style="1" bestFit="1" customWidth="1"/>
    <col min="15108" max="15118" width="5.4140625" style="1" customWidth="1"/>
    <col min="15119" max="15360" width="8.6640625" style="1"/>
    <col min="15361" max="15361" width="2.83203125" style="1" customWidth="1"/>
    <col min="15362" max="15362" width="11.08203125" style="1" bestFit="1" customWidth="1"/>
    <col min="15363" max="15363" width="5.4140625" style="1" bestFit="1" customWidth="1"/>
    <col min="15364" max="15374" width="5.4140625" style="1" customWidth="1"/>
    <col min="15375" max="15616" width="8.6640625" style="1"/>
    <col min="15617" max="15617" width="2.83203125" style="1" customWidth="1"/>
    <col min="15618" max="15618" width="11.08203125" style="1" bestFit="1" customWidth="1"/>
    <col min="15619" max="15619" width="5.4140625" style="1" bestFit="1" customWidth="1"/>
    <col min="15620" max="15630" width="5.4140625" style="1" customWidth="1"/>
    <col min="15631" max="15872" width="8.6640625" style="1"/>
    <col min="15873" max="15873" width="2.83203125" style="1" customWidth="1"/>
    <col min="15874" max="15874" width="11.08203125" style="1" bestFit="1" customWidth="1"/>
    <col min="15875" max="15875" width="5.4140625" style="1" bestFit="1" customWidth="1"/>
    <col min="15876" max="15886" width="5.4140625" style="1" customWidth="1"/>
    <col min="15887" max="16128" width="8.6640625" style="1"/>
    <col min="16129" max="16129" width="2.83203125" style="1" customWidth="1"/>
    <col min="16130" max="16130" width="11.08203125" style="1" bestFit="1" customWidth="1"/>
    <col min="16131" max="16131" width="5.4140625" style="1" bestFit="1" customWidth="1"/>
    <col min="16132" max="16142" width="5.4140625" style="1" customWidth="1"/>
    <col min="16143" max="16384" width="8.6640625" style="1"/>
  </cols>
  <sheetData>
    <row r="1" spans="1:19" ht="19.5">
      <c r="A1" s="292" t="s">
        <v>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</row>
    <row r="2" spans="1:19" s="8" customFormat="1" ht="13.5" customHeight="1" thickBot="1">
      <c r="A2" s="2" t="s">
        <v>1</v>
      </c>
      <c r="B2" s="3"/>
      <c r="C2" s="4"/>
      <c r="D2" s="4"/>
      <c r="E2" s="4"/>
      <c r="F2" s="4"/>
      <c r="G2" s="4"/>
      <c r="H2" s="4"/>
      <c r="I2" s="4"/>
      <c r="J2" s="4"/>
      <c r="K2" s="5"/>
      <c r="L2" s="6"/>
      <c r="M2" s="6"/>
      <c r="N2" s="5"/>
      <c r="O2" s="5"/>
      <c r="P2" s="5"/>
      <c r="Q2" s="7" t="s">
        <v>2</v>
      </c>
    </row>
    <row r="3" spans="1:19" s="10" customFormat="1" ht="15" customHeight="1">
      <c r="A3" s="293" t="s">
        <v>3</v>
      </c>
      <c r="B3" s="294"/>
      <c r="C3" s="297" t="s">
        <v>4</v>
      </c>
      <c r="D3" s="298"/>
      <c r="E3" s="299"/>
      <c r="F3" s="297">
        <v>3</v>
      </c>
      <c r="G3" s="298"/>
      <c r="H3" s="299"/>
      <c r="I3" s="297">
        <v>4</v>
      </c>
      <c r="J3" s="298"/>
      <c r="K3" s="299"/>
      <c r="L3" s="300">
        <v>5</v>
      </c>
      <c r="M3" s="300"/>
      <c r="N3" s="301"/>
      <c r="O3" s="300">
        <v>6</v>
      </c>
      <c r="P3" s="300"/>
      <c r="Q3" s="301"/>
      <c r="R3" s="9"/>
    </row>
    <row r="4" spans="1:19" s="10" customFormat="1" ht="15" customHeight="1">
      <c r="A4" s="295"/>
      <c r="B4" s="296"/>
      <c r="C4" s="11" t="s">
        <v>5</v>
      </c>
      <c r="D4" s="12" t="s">
        <v>6</v>
      </c>
      <c r="E4" s="12" t="s">
        <v>7</v>
      </c>
      <c r="F4" s="13" t="s">
        <v>5</v>
      </c>
      <c r="G4" s="12" t="s">
        <v>6</v>
      </c>
      <c r="H4" s="14" t="s">
        <v>7</v>
      </c>
      <c r="I4" s="13" t="s">
        <v>5</v>
      </c>
      <c r="J4" s="12" t="s">
        <v>6</v>
      </c>
      <c r="K4" s="15" t="s">
        <v>7</v>
      </c>
      <c r="L4" s="16" t="s">
        <v>5</v>
      </c>
      <c r="M4" s="17" t="s">
        <v>6</v>
      </c>
      <c r="N4" s="18" t="s">
        <v>7</v>
      </c>
      <c r="O4" s="16" t="s">
        <v>5</v>
      </c>
      <c r="P4" s="17" t="s">
        <v>6</v>
      </c>
      <c r="Q4" s="18" t="s">
        <v>7</v>
      </c>
      <c r="R4" s="19"/>
    </row>
    <row r="5" spans="1:19" s="10" customFormat="1" ht="15" customHeight="1">
      <c r="A5" s="302" t="s">
        <v>8</v>
      </c>
      <c r="B5" s="303"/>
      <c r="C5" s="20">
        <f t="shared" ref="C5:P5" si="0">SUM(C6,C20)</f>
        <v>4093</v>
      </c>
      <c r="D5" s="20">
        <f t="shared" si="0"/>
        <v>2376</v>
      </c>
      <c r="E5" s="20">
        <f t="shared" si="0"/>
        <v>1717</v>
      </c>
      <c r="F5" s="20">
        <f t="shared" si="0"/>
        <v>4060</v>
      </c>
      <c r="G5" s="20">
        <f t="shared" si="0"/>
        <v>2348</v>
      </c>
      <c r="H5" s="20">
        <f t="shared" si="0"/>
        <v>1712</v>
      </c>
      <c r="I5" s="20">
        <f t="shared" si="0"/>
        <v>4003</v>
      </c>
      <c r="J5" s="20">
        <f t="shared" si="0"/>
        <v>2291</v>
      </c>
      <c r="K5" s="20">
        <f t="shared" si="0"/>
        <v>1712</v>
      </c>
      <c r="L5" s="20">
        <f t="shared" si="0"/>
        <v>3991</v>
      </c>
      <c r="M5" s="20">
        <f t="shared" si="0"/>
        <v>2281</v>
      </c>
      <c r="N5" s="20">
        <f t="shared" si="0"/>
        <v>1710</v>
      </c>
      <c r="O5" s="20">
        <f t="shared" si="0"/>
        <v>3990</v>
      </c>
      <c r="P5" s="20">
        <f t="shared" si="0"/>
        <v>2296</v>
      </c>
      <c r="Q5" s="21">
        <f>SUM(Q6,Q20)</f>
        <v>1694</v>
      </c>
    </row>
    <row r="6" spans="1:19" s="10" customFormat="1" ht="15" customHeight="1">
      <c r="A6" s="304" t="s">
        <v>9</v>
      </c>
      <c r="B6" s="22" t="s">
        <v>10</v>
      </c>
      <c r="C6" s="23">
        <f>SUM(C7:C19)</f>
        <v>3172</v>
      </c>
      <c r="D6" s="24">
        <f>SUM(D7:D19)</f>
        <v>1891</v>
      </c>
      <c r="E6" s="25">
        <f>SUM(E7:E19)</f>
        <v>1281</v>
      </c>
      <c r="F6" s="23">
        <f>SUM(G6:H6)</f>
        <v>3142</v>
      </c>
      <c r="G6" s="24">
        <f>SUM(G7:G19)</f>
        <v>1866</v>
      </c>
      <c r="H6" s="25">
        <f>SUM(H7:H19)</f>
        <v>1276</v>
      </c>
      <c r="I6" s="23">
        <f>SUM(J6:K6)</f>
        <v>3098</v>
      </c>
      <c r="J6" s="24">
        <f>SUM(J7:J19)</f>
        <v>1822</v>
      </c>
      <c r="K6" s="24">
        <f>SUM(K7:K19)</f>
        <v>1276</v>
      </c>
      <c r="L6" s="23">
        <v>3091</v>
      </c>
      <c r="M6" s="26">
        <f>SUM(M7:M19)</f>
        <v>1816</v>
      </c>
      <c r="N6" s="26">
        <v>1275</v>
      </c>
      <c r="O6" s="23">
        <f>SUM(P6:Q6)</f>
        <v>3045</v>
      </c>
      <c r="P6" s="26">
        <f>SUM(P7:P19)</f>
        <v>1826</v>
      </c>
      <c r="Q6" s="27">
        <f>SUM(Q7:Q19)</f>
        <v>1219</v>
      </c>
    </row>
    <row r="7" spans="1:19" s="10" customFormat="1" ht="15" customHeight="1">
      <c r="A7" s="305"/>
      <c r="B7" s="28" t="s">
        <v>11</v>
      </c>
      <c r="C7" s="23">
        <f t="shared" ref="C7:C16" si="1">SUM(D7:E7)</f>
        <v>902</v>
      </c>
      <c r="D7" s="24">
        <v>550</v>
      </c>
      <c r="E7" s="25">
        <f>354-2</f>
        <v>352</v>
      </c>
      <c r="F7" s="23">
        <f>SUM(G7:H7)</f>
        <v>900</v>
      </c>
      <c r="G7" s="24">
        <v>548</v>
      </c>
      <c r="H7" s="25">
        <f>354-2</f>
        <v>352</v>
      </c>
      <c r="I7" s="23">
        <f>SUM(J7:K7)</f>
        <v>878</v>
      </c>
      <c r="J7" s="24">
        <v>526</v>
      </c>
      <c r="K7" s="25">
        <f>354-2</f>
        <v>352</v>
      </c>
      <c r="L7" s="29">
        <v>877</v>
      </c>
      <c r="M7" s="26">
        <v>525</v>
      </c>
      <c r="N7" s="26">
        <v>352</v>
      </c>
      <c r="O7" s="23">
        <f>SUM(P7:Q7)</f>
        <v>869</v>
      </c>
      <c r="P7" s="26">
        <v>525</v>
      </c>
      <c r="Q7" s="27">
        <v>344</v>
      </c>
    </row>
    <row r="8" spans="1:19" s="10" customFormat="1" ht="15" customHeight="1">
      <c r="A8" s="305"/>
      <c r="B8" s="30" t="s">
        <v>12</v>
      </c>
      <c r="C8" s="23">
        <f t="shared" si="1"/>
        <v>214</v>
      </c>
      <c r="D8" s="24">
        <v>214</v>
      </c>
      <c r="E8" s="25" t="s">
        <v>13</v>
      </c>
      <c r="F8" s="23">
        <f>SUM(G8:H8)</f>
        <v>214</v>
      </c>
      <c r="G8" s="24">
        <v>214</v>
      </c>
      <c r="H8" s="25" t="s">
        <v>13</v>
      </c>
      <c r="I8" s="23">
        <f>SUM(J8:K8)</f>
        <v>202</v>
      </c>
      <c r="J8" s="24">
        <v>202</v>
      </c>
      <c r="K8" s="25" t="s">
        <v>13</v>
      </c>
      <c r="L8" s="29">
        <v>198</v>
      </c>
      <c r="M8" s="26">
        <v>198</v>
      </c>
      <c r="N8" s="26" t="s">
        <v>14</v>
      </c>
      <c r="O8" s="23">
        <f>SUM(P8:Q8)</f>
        <v>197</v>
      </c>
      <c r="P8" s="26">
        <v>197</v>
      </c>
      <c r="Q8" s="27" t="s">
        <v>13</v>
      </c>
    </row>
    <row r="9" spans="1:19" s="10" customFormat="1" ht="15" customHeight="1">
      <c r="A9" s="305"/>
      <c r="B9" s="30" t="s">
        <v>15</v>
      </c>
      <c r="C9" s="23">
        <f t="shared" si="1"/>
        <v>606</v>
      </c>
      <c r="D9" s="24">
        <v>488</v>
      </c>
      <c r="E9" s="25">
        <f>120-2</f>
        <v>118</v>
      </c>
      <c r="F9" s="23">
        <f t="shared" ref="F9:F29" si="2">SUM(G9:H9)</f>
        <v>601</v>
      </c>
      <c r="G9" s="24">
        <v>483</v>
      </c>
      <c r="H9" s="25">
        <f>120-2</f>
        <v>118</v>
      </c>
      <c r="I9" s="23">
        <f t="shared" ref="I9:I29" si="3">SUM(J9:K9)</f>
        <v>594</v>
      </c>
      <c r="J9" s="24">
        <v>476</v>
      </c>
      <c r="K9" s="25">
        <f>120-2</f>
        <v>118</v>
      </c>
      <c r="L9" s="29">
        <v>592</v>
      </c>
      <c r="M9" s="26">
        <v>475</v>
      </c>
      <c r="N9" s="26">
        <v>117</v>
      </c>
      <c r="O9" s="23">
        <f t="shared" ref="O9:O19" si="4">SUM(P9:Q9)</f>
        <v>585</v>
      </c>
      <c r="P9" s="26">
        <v>475</v>
      </c>
      <c r="Q9" s="27">
        <v>110</v>
      </c>
    </row>
    <row r="10" spans="1:19" s="10" customFormat="1" ht="15" customHeight="1">
      <c r="A10" s="305"/>
      <c r="B10" s="30" t="s">
        <v>16</v>
      </c>
      <c r="C10" s="23">
        <f t="shared" si="1"/>
        <v>863</v>
      </c>
      <c r="D10" s="24">
        <v>362</v>
      </c>
      <c r="E10" s="25">
        <f>506-5</f>
        <v>501</v>
      </c>
      <c r="F10" s="23">
        <f t="shared" si="2"/>
        <v>856</v>
      </c>
      <c r="G10" s="24">
        <v>355</v>
      </c>
      <c r="H10" s="25">
        <v>501</v>
      </c>
      <c r="I10" s="23">
        <f t="shared" si="3"/>
        <v>853</v>
      </c>
      <c r="J10" s="24">
        <v>352</v>
      </c>
      <c r="K10" s="25">
        <v>501</v>
      </c>
      <c r="L10" s="29">
        <v>853</v>
      </c>
      <c r="M10" s="26">
        <v>352</v>
      </c>
      <c r="N10" s="26">
        <v>501</v>
      </c>
      <c r="O10" s="23">
        <f t="shared" si="4"/>
        <v>804</v>
      </c>
      <c r="P10" s="26">
        <v>342</v>
      </c>
      <c r="Q10" s="27">
        <v>462</v>
      </c>
    </row>
    <row r="11" spans="1:19" s="10" customFormat="1" ht="15" customHeight="1">
      <c r="A11" s="305"/>
      <c r="B11" s="30" t="s">
        <v>17</v>
      </c>
      <c r="C11" s="23">
        <f t="shared" si="1"/>
        <v>56</v>
      </c>
      <c r="D11" s="24">
        <v>49</v>
      </c>
      <c r="E11" s="25">
        <f>2+5</f>
        <v>7</v>
      </c>
      <c r="F11" s="23">
        <f t="shared" si="2"/>
        <v>56</v>
      </c>
      <c r="G11" s="24">
        <v>49</v>
      </c>
      <c r="H11" s="25">
        <f>2+5</f>
        <v>7</v>
      </c>
      <c r="I11" s="23">
        <f t="shared" si="3"/>
        <v>56</v>
      </c>
      <c r="J11" s="24">
        <v>49</v>
      </c>
      <c r="K11" s="25">
        <f>2+5</f>
        <v>7</v>
      </c>
      <c r="L11" s="29">
        <v>56</v>
      </c>
      <c r="M11" s="26">
        <v>49</v>
      </c>
      <c r="N11" s="26">
        <v>7</v>
      </c>
      <c r="O11" s="23">
        <f t="shared" si="4"/>
        <v>51</v>
      </c>
      <c r="P11" s="26">
        <v>49</v>
      </c>
      <c r="Q11" s="27">
        <v>2</v>
      </c>
    </row>
    <row r="12" spans="1:19" s="10" customFormat="1" ht="15" customHeight="1">
      <c r="A12" s="305"/>
      <c r="B12" s="30" t="s">
        <v>18</v>
      </c>
      <c r="C12" s="23">
        <f t="shared" si="1"/>
        <v>99</v>
      </c>
      <c r="D12" s="24">
        <v>96</v>
      </c>
      <c r="E12" s="25">
        <f>3</f>
        <v>3</v>
      </c>
      <c r="F12" s="23">
        <f t="shared" si="2"/>
        <v>99</v>
      </c>
      <c r="G12" s="24">
        <v>96</v>
      </c>
      <c r="H12" s="25">
        <f>3</f>
        <v>3</v>
      </c>
      <c r="I12" s="23">
        <f t="shared" si="3"/>
        <v>99</v>
      </c>
      <c r="J12" s="24">
        <v>96</v>
      </c>
      <c r="K12" s="25">
        <f>3</f>
        <v>3</v>
      </c>
      <c r="L12" s="29">
        <v>99</v>
      </c>
      <c r="M12" s="26">
        <v>96</v>
      </c>
      <c r="N12" s="26">
        <v>3</v>
      </c>
      <c r="O12" s="23">
        <f t="shared" si="4"/>
        <v>137</v>
      </c>
      <c r="P12" s="26">
        <v>103</v>
      </c>
      <c r="Q12" s="27">
        <v>34</v>
      </c>
    </row>
    <row r="13" spans="1:19" s="10" customFormat="1" ht="15" customHeight="1">
      <c r="A13" s="305"/>
      <c r="B13" s="30" t="s">
        <v>19</v>
      </c>
      <c r="C13" s="23">
        <f t="shared" si="1"/>
        <v>252</v>
      </c>
      <c r="D13" s="24">
        <v>58</v>
      </c>
      <c r="E13" s="25">
        <f>165+29</f>
        <v>194</v>
      </c>
      <c r="F13" s="23">
        <f t="shared" si="2"/>
        <v>242</v>
      </c>
      <c r="G13" s="24">
        <v>48</v>
      </c>
      <c r="H13" s="25">
        <f>165+29</f>
        <v>194</v>
      </c>
      <c r="I13" s="23">
        <f t="shared" si="3"/>
        <v>242</v>
      </c>
      <c r="J13" s="24">
        <v>48</v>
      </c>
      <c r="K13" s="25">
        <f>165+29</f>
        <v>194</v>
      </c>
      <c r="L13" s="29">
        <v>242</v>
      </c>
      <c r="M13" s="26">
        <v>48</v>
      </c>
      <c r="N13" s="26">
        <v>194</v>
      </c>
      <c r="O13" s="23">
        <f t="shared" si="4"/>
        <v>245</v>
      </c>
      <c r="P13" s="26">
        <v>61</v>
      </c>
      <c r="Q13" s="27">
        <v>184</v>
      </c>
    </row>
    <row r="14" spans="1:19" s="10" customFormat="1" ht="15" customHeight="1">
      <c r="A14" s="305"/>
      <c r="B14" s="30" t="s">
        <v>20</v>
      </c>
      <c r="C14" s="23">
        <f t="shared" si="1"/>
        <v>20</v>
      </c>
      <c r="D14" s="24">
        <v>20</v>
      </c>
      <c r="E14" s="25" t="s">
        <v>13</v>
      </c>
      <c r="F14" s="23">
        <f t="shared" si="2"/>
        <v>19</v>
      </c>
      <c r="G14" s="24">
        <v>19</v>
      </c>
      <c r="H14" s="25" t="s">
        <v>13</v>
      </c>
      <c r="I14" s="23">
        <f t="shared" si="3"/>
        <v>19</v>
      </c>
      <c r="J14" s="24">
        <v>19</v>
      </c>
      <c r="K14" s="25" t="s">
        <v>13</v>
      </c>
      <c r="L14" s="29">
        <v>19</v>
      </c>
      <c r="M14" s="26">
        <v>19</v>
      </c>
      <c r="N14" s="26" t="s">
        <v>14</v>
      </c>
      <c r="O14" s="23">
        <f t="shared" si="4"/>
        <v>20</v>
      </c>
      <c r="P14" s="26">
        <v>20</v>
      </c>
      <c r="Q14" s="27" t="s">
        <v>13</v>
      </c>
    </row>
    <row r="15" spans="1:19" s="10" customFormat="1" ht="15" customHeight="1">
      <c r="A15" s="305"/>
      <c r="B15" s="30" t="s">
        <v>21</v>
      </c>
      <c r="C15" s="23">
        <f t="shared" si="1"/>
        <v>3</v>
      </c>
      <c r="D15" s="24">
        <v>3</v>
      </c>
      <c r="E15" s="25" t="s">
        <v>13</v>
      </c>
      <c r="F15" s="23">
        <f t="shared" si="2"/>
        <v>3</v>
      </c>
      <c r="G15" s="24">
        <v>3</v>
      </c>
      <c r="H15" s="25" t="s">
        <v>13</v>
      </c>
      <c r="I15" s="23">
        <f t="shared" si="3"/>
        <v>3</v>
      </c>
      <c r="J15" s="24">
        <v>3</v>
      </c>
      <c r="K15" s="25" t="s">
        <v>13</v>
      </c>
      <c r="L15" s="29">
        <v>3</v>
      </c>
      <c r="M15" s="26">
        <v>3</v>
      </c>
      <c r="N15" s="26" t="s">
        <v>14</v>
      </c>
      <c r="O15" s="23">
        <f t="shared" si="4"/>
        <v>3</v>
      </c>
      <c r="P15" s="26">
        <v>3</v>
      </c>
      <c r="Q15" s="27" t="s">
        <v>13</v>
      </c>
    </row>
    <row r="16" spans="1:19" s="10" customFormat="1" ht="15" customHeight="1">
      <c r="A16" s="305"/>
      <c r="B16" s="30" t="s">
        <v>22</v>
      </c>
      <c r="C16" s="23">
        <f t="shared" si="1"/>
        <v>96</v>
      </c>
      <c r="D16" s="24">
        <v>8</v>
      </c>
      <c r="E16" s="25">
        <f>91-3</f>
        <v>88</v>
      </c>
      <c r="F16" s="23">
        <f t="shared" si="2"/>
        <v>92</v>
      </c>
      <c r="G16" s="24">
        <v>8</v>
      </c>
      <c r="H16" s="25">
        <f>91-3-4</f>
        <v>84</v>
      </c>
      <c r="I16" s="23">
        <f t="shared" si="3"/>
        <v>92</v>
      </c>
      <c r="J16" s="24">
        <v>8</v>
      </c>
      <c r="K16" s="25">
        <f>91-3-4</f>
        <v>84</v>
      </c>
      <c r="L16" s="29">
        <v>92</v>
      </c>
      <c r="M16" s="26">
        <v>8</v>
      </c>
      <c r="N16" s="26">
        <v>84</v>
      </c>
      <c r="O16" s="23">
        <f t="shared" si="4"/>
        <v>91</v>
      </c>
      <c r="P16" s="26">
        <v>8</v>
      </c>
      <c r="Q16" s="27">
        <v>83</v>
      </c>
      <c r="S16" s="31"/>
    </row>
    <row r="17" spans="1:20" s="10" customFormat="1" ht="15" customHeight="1">
      <c r="A17" s="305"/>
      <c r="B17" s="30" t="s">
        <v>23</v>
      </c>
      <c r="C17" s="23">
        <f>SUM(D17:E17)</f>
        <v>11</v>
      </c>
      <c r="D17" s="24">
        <v>10</v>
      </c>
      <c r="E17" s="25">
        <f>1</f>
        <v>1</v>
      </c>
      <c r="F17" s="23">
        <f t="shared" si="2"/>
        <v>11</v>
      </c>
      <c r="G17" s="24">
        <v>10</v>
      </c>
      <c r="H17" s="25">
        <f>1</f>
        <v>1</v>
      </c>
      <c r="I17" s="23">
        <f t="shared" si="3"/>
        <v>11</v>
      </c>
      <c r="J17" s="24">
        <v>10</v>
      </c>
      <c r="K17" s="25">
        <f>1</f>
        <v>1</v>
      </c>
      <c r="L17" s="29">
        <v>11</v>
      </c>
      <c r="M17" s="26">
        <v>10</v>
      </c>
      <c r="N17" s="26">
        <v>1</v>
      </c>
      <c r="O17" s="23">
        <f t="shared" si="4"/>
        <v>10</v>
      </c>
      <c r="P17" s="26">
        <v>10</v>
      </c>
      <c r="Q17" s="27" t="s">
        <v>13</v>
      </c>
    </row>
    <row r="18" spans="1:20" s="10" customFormat="1" ht="15" customHeight="1">
      <c r="A18" s="305"/>
      <c r="B18" s="28" t="s">
        <v>24</v>
      </c>
      <c r="C18" s="23">
        <f t="shared" ref="C18" si="5">SUM(D18:E18)</f>
        <v>3</v>
      </c>
      <c r="D18" s="24">
        <v>2</v>
      </c>
      <c r="E18" s="24">
        <f>1</f>
        <v>1</v>
      </c>
      <c r="F18" s="23">
        <f>SUM(G18:H18)</f>
        <v>3</v>
      </c>
      <c r="G18" s="24">
        <v>2</v>
      </c>
      <c r="H18" s="24">
        <f>1</f>
        <v>1</v>
      </c>
      <c r="I18" s="23">
        <f t="shared" si="3"/>
        <v>3</v>
      </c>
      <c r="J18" s="24">
        <v>2</v>
      </c>
      <c r="K18" s="24">
        <f>1</f>
        <v>1</v>
      </c>
      <c r="L18" s="29">
        <v>3</v>
      </c>
      <c r="M18" s="26">
        <v>2</v>
      </c>
      <c r="N18" s="26">
        <v>1</v>
      </c>
      <c r="O18" s="23">
        <f t="shared" si="4"/>
        <v>2</v>
      </c>
      <c r="P18" s="26">
        <v>2</v>
      </c>
      <c r="Q18" s="27" t="s">
        <v>13</v>
      </c>
    </row>
    <row r="19" spans="1:20" s="10" customFormat="1" ht="15" customHeight="1">
      <c r="A19" s="305"/>
      <c r="B19" s="28" t="s">
        <v>25</v>
      </c>
      <c r="C19" s="23">
        <f>SUM(D19:E19)</f>
        <v>47</v>
      </c>
      <c r="D19" s="24">
        <v>31</v>
      </c>
      <c r="E19" s="24">
        <v>16</v>
      </c>
      <c r="F19" s="23">
        <f>SUM(G19:H19)</f>
        <v>46</v>
      </c>
      <c r="G19" s="24">
        <v>31</v>
      </c>
      <c r="H19" s="24">
        <v>15</v>
      </c>
      <c r="I19" s="23">
        <f>SUM(J19:K19)</f>
        <v>46</v>
      </c>
      <c r="J19" s="24">
        <v>31</v>
      </c>
      <c r="K19" s="24">
        <v>15</v>
      </c>
      <c r="L19" s="23">
        <f>SUM(M19:N19)</f>
        <v>46</v>
      </c>
      <c r="M19" s="26">
        <v>31</v>
      </c>
      <c r="N19" s="24">
        <v>15</v>
      </c>
      <c r="O19" s="23">
        <f t="shared" si="4"/>
        <v>31</v>
      </c>
      <c r="P19" s="26">
        <v>31</v>
      </c>
      <c r="Q19" s="27" t="s">
        <v>13</v>
      </c>
    </row>
    <row r="20" spans="1:20" s="10" customFormat="1" ht="15" customHeight="1">
      <c r="A20" s="304" t="s">
        <v>26</v>
      </c>
      <c r="B20" s="32" t="s">
        <v>10</v>
      </c>
      <c r="C20" s="20">
        <f t="shared" ref="C20:P20" si="6">SUM(C21:C29)</f>
        <v>921</v>
      </c>
      <c r="D20" s="33">
        <f t="shared" si="6"/>
        <v>485</v>
      </c>
      <c r="E20" s="33">
        <f t="shared" si="6"/>
        <v>436</v>
      </c>
      <c r="F20" s="20">
        <f t="shared" si="6"/>
        <v>918</v>
      </c>
      <c r="G20" s="33">
        <f t="shared" si="6"/>
        <v>482</v>
      </c>
      <c r="H20" s="33">
        <f t="shared" si="6"/>
        <v>436</v>
      </c>
      <c r="I20" s="20">
        <f t="shared" si="6"/>
        <v>905</v>
      </c>
      <c r="J20" s="33">
        <f t="shared" si="6"/>
        <v>469</v>
      </c>
      <c r="K20" s="33">
        <f t="shared" si="6"/>
        <v>436</v>
      </c>
      <c r="L20" s="20">
        <f t="shared" si="6"/>
        <v>900</v>
      </c>
      <c r="M20" s="33">
        <f t="shared" si="6"/>
        <v>465</v>
      </c>
      <c r="N20" s="33">
        <f t="shared" si="6"/>
        <v>435</v>
      </c>
      <c r="O20" s="20">
        <f t="shared" si="6"/>
        <v>945</v>
      </c>
      <c r="P20" s="33">
        <f t="shared" si="6"/>
        <v>470</v>
      </c>
      <c r="Q20" s="34">
        <f>SUM(Q21:Q29)</f>
        <v>475</v>
      </c>
    </row>
    <row r="21" spans="1:20" s="10" customFormat="1" ht="15" customHeight="1">
      <c r="A21" s="305"/>
      <c r="B21" s="30" t="s">
        <v>27</v>
      </c>
      <c r="C21" s="23">
        <f t="shared" ref="C21:C29" si="7">SUM(D21:E21)</f>
        <v>126</v>
      </c>
      <c r="D21" s="24">
        <v>121</v>
      </c>
      <c r="E21" s="24">
        <f>2+3</f>
        <v>5</v>
      </c>
      <c r="F21" s="23">
        <f t="shared" si="2"/>
        <v>127</v>
      </c>
      <c r="G21" s="24">
        <v>122</v>
      </c>
      <c r="H21" s="24">
        <f>2+3</f>
        <v>5</v>
      </c>
      <c r="I21" s="23">
        <f t="shared" si="3"/>
        <v>115</v>
      </c>
      <c r="J21" s="24">
        <v>110</v>
      </c>
      <c r="K21" s="24">
        <f>2+3</f>
        <v>5</v>
      </c>
      <c r="L21" s="29">
        <v>114</v>
      </c>
      <c r="M21" s="26">
        <v>109</v>
      </c>
      <c r="N21" s="26">
        <v>5</v>
      </c>
      <c r="O21" s="23">
        <f t="shared" ref="O21:O29" si="8">SUM(P21:Q21)</f>
        <v>110</v>
      </c>
      <c r="P21" s="26">
        <v>107</v>
      </c>
      <c r="Q21" s="27">
        <v>3</v>
      </c>
    </row>
    <row r="22" spans="1:20" s="10" customFormat="1" ht="15" customHeight="1">
      <c r="A22" s="305"/>
      <c r="B22" s="30" t="s">
        <v>28</v>
      </c>
      <c r="C22" s="23">
        <f t="shared" si="7"/>
        <v>415</v>
      </c>
      <c r="D22" s="24">
        <v>199</v>
      </c>
      <c r="E22" s="24">
        <f>212+4</f>
        <v>216</v>
      </c>
      <c r="F22" s="23">
        <f t="shared" si="2"/>
        <v>411</v>
      </c>
      <c r="G22" s="24">
        <v>195</v>
      </c>
      <c r="H22" s="24">
        <f>212+4</f>
        <v>216</v>
      </c>
      <c r="I22" s="23">
        <f t="shared" si="3"/>
        <v>411</v>
      </c>
      <c r="J22" s="24">
        <v>195</v>
      </c>
      <c r="K22" s="24">
        <f>212+4</f>
        <v>216</v>
      </c>
      <c r="L22" s="29">
        <v>409</v>
      </c>
      <c r="M22" s="26">
        <v>193</v>
      </c>
      <c r="N22" s="26">
        <v>216</v>
      </c>
      <c r="O22" s="23">
        <f t="shared" si="8"/>
        <v>407</v>
      </c>
      <c r="P22" s="26">
        <v>190</v>
      </c>
      <c r="Q22" s="27">
        <v>217</v>
      </c>
    </row>
    <row r="23" spans="1:20" s="10" customFormat="1" ht="15" customHeight="1">
      <c r="A23" s="305"/>
      <c r="B23" s="30" t="s">
        <v>29</v>
      </c>
      <c r="C23" s="23">
        <f t="shared" si="7"/>
        <v>126</v>
      </c>
      <c r="D23" s="24">
        <v>37</v>
      </c>
      <c r="E23" s="24">
        <f>88+1</f>
        <v>89</v>
      </c>
      <c r="F23" s="23">
        <f t="shared" si="2"/>
        <v>126</v>
      </c>
      <c r="G23" s="24">
        <v>37</v>
      </c>
      <c r="H23" s="24">
        <f>88+1</f>
        <v>89</v>
      </c>
      <c r="I23" s="23">
        <f t="shared" si="3"/>
        <v>126</v>
      </c>
      <c r="J23" s="24">
        <v>37</v>
      </c>
      <c r="K23" s="24">
        <f>88+1</f>
        <v>89</v>
      </c>
      <c r="L23" s="29">
        <v>125</v>
      </c>
      <c r="M23" s="26">
        <v>36</v>
      </c>
      <c r="N23" s="26">
        <v>89</v>
      </c>
      <c r="O23" s="23">
        <f t="shared" si="8"/>
        <v>134</v>
      </c>
      <c r="P23" s="26">
        <v>46</v>
      </c>
      <c r="Q23" s="27">
        <v>88</v>
      </c>
      <c r="S23" s="9"/>
    </row>
    <row r="24" spans="1:20" s="10" customFormat="1" ht="15" customHeight="1">
      <c r="A24" s="305"/>
      <c r="B24" s="30" t="s">
        <v>30</v>
      </c>
      <c r="C24" s="23">
        <f t="shared" si="7"/>
        <v>98</v>
      </c>
      <c r="D24" s="24">
        <v>2</v>
      </c>
      <c r="E24" s="24">
        <f>96</f>
        <v>96</v>
      </c>
      <c r="F24" s="23">
        <f t="shared" si="2"/>
        <v>98</v>
      </c>
      <c r="G24" s="24">
        <v>2</v>
      </c>
      <c r="H24" s="24">
        <f>96</f>
        <v>96</v>
      </c>
      <c r="I24" s="23">
        <f t="shared" si="3"/>
        <v>98</v>
      </c>
      <c r="J24" s="24">
        <v>2</v>
      </c>
      <c r="K24" s="24">
        <f>96</f>
        <v>96</v>
      </c>
      <c r="L24" s="29">
        <v>97</v>
      </c>
      <c r="M24" s="26">
        <v>2</v>
      </c>
      <c r="N24" s="26">
        <v>95</v>
      </c>
      <c r="O24" s="23">
        <f t="shared" si="8"/>
        <v>97</v>
      </c>
      <c r="P24" s="26">
        <v>2</v>
      </c>
      <c r="Q24" s="27">
        <v>95</v>
      </c>
      <c r="S24" s="9"/>
      <c r="T24" s="9"/>
    </row>
    <row r="25" spans="1:20" s="10" customFormat="1" ht="15" customHeight="1">
      <c r="A25" s="305"/>
      <c r="B25" s="30" t="s">
        <v>31</v>
      </c>
      <c r="C25" s="23">
        <f t="shared" si="7"/>
        <v>31</v>
      </c>
      <c r="D25" s="24">
        <v>8</v>
      </c>
      <c r="E25" s="24">
        <f>21+2</f>
        <v>23</v>
      </c>
      <c r="F25" s="23">
        <f t="shared" si="2"/>
        <v>31</v>
      </c>
      <c r="G25" s="24">
        <v>8</v>
      </c>
      <c r="H25" s="24">
        <f>21+2</f>
        <v>23</v>
      </c>
      <c r="I25" s="23">
        <f t="shared" si="3"/>
        <v>30</v>
      </c>
      <c r="J25" s="24">
        <v>7</v>
      </c>
      <c r="K25" s="24">
        <f>21+2</f>
        <v>23</v>
      </c>
      <c r="L25" s="29">
        <v>30</v>
      </c>
      <c r="M25" s="26">
        <v>7</v>
      </c>
      <c r="N25" s="26">
        <v>23</v>
      </c>
      <c r="O25" s="23">
        <f t="shared" si="8"/>
        <v>26</v>
      </c>
      <c r="P25" s="26">
        <v>7</v>
      </c>
      <c r="Q25" s="27">
        <v>19</v>
      </c>
    </row>
    <row r="26" spans="1:20" s="10" customFormat="1" ht="15" customHeight="1">
      <c r="A26" s="305"/>
      <c r="B26" s="35" t="s">
        <v>32</v>
      </c>
      <c r="C26" s="23">
        <f t="shared" si="7"/>
        <v>26</v>
      </c>
      <c r="D26" s="24">
        <v>22</v>
      </c>
      <c r="E26" s="24">
        <f>4</f>
        <v>4</v>
      </c>
      <c r="F26" s="23">
        <f t="shared" si="2"/>
        <v>26</v>
      </c>
      <c r="G26" s="24">
        <v>22</v>
      </c>
      <c r="H26" s="24">
        <f>4</f>
        <v>4</v>
      </c>
      <c r="I26" s="23">
        <f t="shared" si="3"/>
        <v>26</v>
      </c>
      <c r="J26" s="24">
        <v>22</v>
      </c>
      <c r="K26" s="24">
        <f>4</f>
        <v>4</v>
      </c>
      <c r="L26" s="29">
        <v>26</v>
      </c>
      <c r="M26" s="26">
        <v>22</v>
      </c>
      <c r="N26" s="26">
        <v>4</v>
      </c>
      <c r="O26" s="23">
        <f t="shared" si="8"/>
        <v>24</v>
      </c>
      <c r="P26" s="26">
        <v>22</v>
      </c>
      <c r="Q26" s="27">
        <v>2</v>
      </c>
      <c r="S26" s="9"/>
    </row>
    <row r="27" spans="1:20" s="10" customFormat="1" ht="15" customHeight="1">
      <c r="A27" s="305"/>
      <c r="B27" s="36" t="s">
        <v>33</v>
      </c>
      <c r="C27" s="23">
        <f t="shared" si="7"/>
        <v>1</v>
      </c>
      <c r="D27" s="24" t="s">
        <v>14</v>
      </c>
      <c r="E27" s="24">
        <f>1</f>
        <v>1</v>
      </c>
      <c r="F27" s="23">
        <f t="shared" si="2"/>
        <v>1</v>
      </c>
      <c r="G27" s="24" t="s">
        <v>14</v>
      </c>
      <c r="H27" s="24">
        <f>1</f>
        <v>1</v>
      </c>
      <c r="I27" s="23">
        <f t="shared" si="3"/>
        <v>1</v>
      </c>
      <c r="J27" s="24" t="s">
        <v>14</v>
      </c>
      <c r="K27" s="24">
        <f>1</f>
        <v>1</v>
      </c>
      <c r="L27" s="29">
        <v>1</v>
      </c>
      <c r="M27" s="24" t="s">
        <v>14</v>
      </c>
      <c r="N27" s="26">
        <v>1</v>
      </c>
      <c r="O27" s="23" t="s">
        <v>34</v>
      </c>
      <c r="P27" s="24" t="s">
        <v>14</v>
      </c>
      <c r="Q27" s="27" t="s">
        <v>13</v>
      </c>
    </row>
    <row r="28" spans="1:20" s="10" customFormat="1" ht="15" customHeight="1">
      <c r="A28" s="305"/>
      <c r="B28" s="35" t="s">
        <v>35</v>
      </c>
      <c r="C28" s="23">
        <f t="shared" si="7"/>
        <v>88</v>
      </c>
      <c r="D28" s="24">
        <v>87</v>
      </c>
      <c r="E28" s="24">
        <f>1</f>
        <v>1</v>
      </c>
      <c r="F28" s="23">
        <f t="shared" si="2"/>
        <v>88</v>
      </c>
      <c r="G28" s="24">
        <v>87</v>
      </c>
      <c r="H28" s="24">
        <f>1</f>
        <v>1</v>
      </c>
      <c r="I28" s="23">
        <f t="shared" si="3"/>
        <v>88</v>
      </c>
      <c r="J28" s="24">
        <v>87</v>
      </c>
      <c r="K28" s="24">
        <f>1</f>
        <v>1</v>
      </c>
      <c r="L28" s="29">
        <v>88</v>
      </c>
      <c r="M28" s="26">
        <v>87</v>
      </c>
      <c r="N28" s="26">
        <v>1</v>
      </c>
      <c r="O28" s="23">
        <f t="shared" si="8"/>
        <v>138</v>
      </c>
      <c r="P28" s="26">
        <v>87</v>
      </c>
      <c r="Q28" s="27">
        <v>51</v>
      </c>
    </row>
    <row r="29" spans="1:20" s="10" customFormat="1" ht="15" customHeight="1">
      <c r="A29" s="306"/>
      <c r="B29" s="37" t="s">
        <v>36</v>
      </c>
      <c r="C29" s="38">
        <f t="shared" si="7"/>
        <v>10</v>
      </c>
      <c r="D29" s="39">
        <v>9</v>
      </c>
      <c r="E29" s="39">
        <v>1</v>
      </c>
      <c r="F29" s="38">
        <f t="shared" si="2"/>
        <v>10</v>
      </c>
      <c r="G29" s="39">
        <v>9</v>
      </c>
      <c r="H29" s="39">
        <v>1</v>
      </c>
      <c r="I29" s="38">
        <f t="shared" si="3"/>
        <v>10</v>
      </c>
      <c r="J29" s="39">
        <v>9</v>
      </c>
      <c r="K29" s="39">
        <f>1</f>
        <v>1</v>
      </c>
      <c r="L29" s="40">
        <v>10</v>
      </c>
      <c r="M29" s="41">
        <v>9</v>
      </c>
      <c r="N29" s="41">
        <v>1</v>
      </c>
      <c r="O29" s="38">
        <f t="shared" si="8"/>
        <v>9</v>
      </c>
      <c r="P29" s="41">
        <v>9</v>
      </c>
      <c r="Q29" s="42" t="s">
        <v>13</v>
      </c>
    </row>
    <row r="30" spans="1:20" s="50" customFormat="1">
      <c r="A30" s="43"/>
      <c r="B30" s="44"/>
      <c r="C30" s="45"/>
      <c r="D30" s="45"/>
      <c r="E30" s="45"/>
      <c r="F30" s="45"/>
      <c r="G30" s="45"/>
      <c r="H30" s="45"/>
      <c r="I30" s="46"/>
      <c r="J30" s="46"/>
      <c r="K30" s="46"/>
      <c r="L30" s="47"/>
      <c r="M30" s="47"/>
      <c r="N30" s="47"/>
      <c r="O30" s="47"/>
      <c r="P30" s="48"/>
      <c r="Q30" s="49" t="s">
        <v>37</v>
      </c>
    </row>
    <row r="31" spans="1:20">
      <c r="A31" s="44"/>
      <c r="B31" s="44"/>
    </row>
    <row r="32" spans="1:20">
      <c r="A32" s="307"/>
      <c r="B32" s="307"/>
    </row>
    <row r="33" spans="1:2">
      <c r="A33" s="308"/>
      <c r="B33" s="52"/>
    </row>
    <row r="34" spans="1:2">
      <c r="A34" s="308"/>
      <c r="B34" s="52"/>
    </row>
    <row r="35" spans="1:2">
      <c r="A35" s="308"/>
      <c r="B35" s="52"/>
    </row>
    <row r="36" spans="1:2">
      <c r="A36" s="308"/>
      <c r="B36" s="52"/>
    </row>
    <row r="37" spans="1:2">
      <c r="A37" s="308"/>
      <c r="B37" s="52"/>
    </row>
    <row r="38" spans="1:2">
      <c r="A38" s="308"/>
      <c r="B38" s="52"/>
    </row>
    <row r="39" spans="1:2">
      <c r="A39" s="308"/>
      <c r="B39" s="52"/>
    </row>
    <row r="40" spans="1:2">
      <c r="A40" s="308"/>
      <c r="B40" s="52"/>
    </row>
    <row r="41" spans="1:2">
      <c r="A41" s="308"/>
      <c r="B41" s="52"/>
    </row>
    <row r="42" spans="1:2">
      <c r="A42" s="308"/>
      <c r="B42" s="52"/>
    </row>
    <row r="43" spans="1:2">
      <c r="A43" s="308"/>
      <c r="B43" s="52"/>
    </row>
    <row r="44" spans="1:2">
      <c r="A44" s="309"/>
      <c r="B44" s="52"/>
    </row>
    <row r="45" spans="1:2">
      <c r="A45" s="290"/>
      <c r="B45" s="52"/>
    </row>
    <row r="46" spans="1:2">
      <c r="A46" s="290"/>
      <c r="B46" s="52"/>
    </row>
    <row r="47" spans="1:2">
      <c r="A47" s="290"/>
      <c r="B47" s="52"/>
    </row>
    <row r="48" spans="1:2">
      <c r="A48" s="290"/>
      <c r="B48" s="52"/>
    </row>
    <row r="49" spans="1:2">
      <c r="A49" s="290"/>
      <c r="B49" s="52"/>
    </row>
    <row r="50" spans="1:2">
      <c r="A50" s="290"/>
      <c r="B50" s="52"/>
    </row>
    <row r="51" spans="1:2">
      <c r="A51" s="291"/>
      <c r="B51" s="53"/>
    </row>
  </sheetData>
  <mergeCells count="13">
    <mergeCell ref="A45:A51"/>
    <mergeCell ref="A1:Q1"/>
    <mergeCell ref="A3:B4"/>
    <mergeCell ref="C3:E3"/>
    <mergeCell ref="F3:H3"/>
    <mergeCell ref="I3:K3"/>
    <mergeCell ref="L3:N3"/>
    <mergeCell ref="O3:Q3"/>
    <mergeCell ref="A5:B5"/>
    <mergeCell ref="A6:A19"/>
    <mergeCell ref="A20:A29"/>
    <mergeCell ref="A32:B32"/>
    <mergeCell ref="A33:A44"/>
  </mergeCells>
  <phoneticPr fontId="3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&amp;R&amp;A&amp;F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72C7C-F572-4AAA-8D52-9300819C92B7}">
  <sheetPr>
    <tabColor theme="7" tint="0.59999389629810485"/>
    <pageSetUpPr fitToPage="1"/>
  </sheetPr>
  <dimension ref="A1:O36"/>
  <sheetViews>
    <sheetView showGridLines="0" zoomScaleNormal="100" zoomScaleSheetLayoutView="100" workbookViewId="0">
      <selection activeCell="G13" sqref="G13"/>
    </sheetView>
  </sheetViews>
  <sheetFormatPr defaultColWidth="8.25" defaultRowHeight="13"/>
  <cols>
    <col min="1" max="1" width="8.25" style="190" customWidth="1"/>
    <col min="2" max="2" width="5.9140625" style="190" customWidth="1"/>
    <col min="3" max="11" width="7.1640625" style="190" customWidth="1"/>
    <col min="12" max="13" width="7.6640625" style="190" customWidth="1"/>
    <col min="14" max="14" width="2.4140625" style="190" customWidth="1"/>
    <col min="15" max="15" width="12.83203125" style="190" customWidth="1"/>
    <col min="16" max="16384" width="8.25" style="190"/>
  </cols>
  <sheetData>
    <row r="1" spans="1:15" ht="16.5">
      <c r="A1" s="384" t="s">
        <v>179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</row>
    <row r="2" spans="1:15" ht="13.5" customHeight="1" thickBot="1">
      <c r="A2" s="212"/>
      <c r="K2" s="209" t="s">
        <v>93</v>
      </c>
    </row>
    <row r="3" spans="1:15" s="213" customFormat="1" ht="15" customHeight="1">
      <c r="A3" s="385" t="s">
        <v>180</v>
      </c>
      <c r="B3" s="386"/>
      <c r="C3" s="397" t="s">
        <v>181</v>
      </c>
      <c r="D3" s="399" t="s">
        <v>182</v>
      </c>
      <c r="E3" s="400"/>
      <c r="F3" s="401"/>
      <c r="G3" s="402" t="s">
        <v>183</v>
      </c>
      <c r="H3" s="404" t="s">
        <v>184</v>
      </c>
      <c r="I3" s="404" t="s">
        <v>185</v>
      </c>
      <c r="J3" s="404" t="s">
        <v>186</v>
      </c>
      <c r="K3" s="406" t="s">
        <v>187</v>
      </c>
    </row>
    <row r="4" spans="1:15" s="213" customFormat="1" ht="15" customHeight="1">
      <c r="A4" s="395"/>
      <c r="B4" s="396"/>
      <c r="C4" s="398"/>
      <c r="D4" s="214" t="s">
        <v>188</v>
      </c>
      <c r="E4" s="215" t="s">
        <v>189</v>
      </c>
      <c r="F4" s="216" t="s">
        <v>190</v>
      </c>
      <c r="G4" s="403"/>
      <c r="H4" s="405"/>
      <c r="I4" s="405"/>
      <c r="J4" s="405"/>
      <c r="K4" s="407"/>
    </row>
    <row r="5" spans="1:15" s="220" customFormat="1" ht="15" customHeight="1">
      <c r="A5" s="390" t="s">
        <v>5</v>
      </c>
      <c r="B5" s="217" t="s">
        <v>171</v>
      </c>
      <c r="C5" s="218">
        <v>109</v>
      </c>
      <c r="D5" s="219">
        <v>17</v>
      </c>
      <c r="E5" s="219">
        <v>4</v>
      </c>
      <c r="F5" s="219" t="s">
        <v>164</v>
      </c>
      <c r="G5" s="219" t="s">
        <v>164</v>
      </c>
      <c r="H5" s="219">
        <v>48</v>
      </c>
      <c r="I5" s="219">
        <v>17</v>
      </c>
      <c r="J5" s="219">
        <v>22</v>
      </c>
      <c r="K5" s="219">
        <v>1</v>
      </c>
      <c r="L5" s="213"/>
    </row>
    <row r="6" spans="1:15" s="220" customFormat="1" ht="15" customHeight="1">
      <c r="A6" s="391"/>
      <c r="B6" s="217" t="s">
        <v>172</v>
      </c>
      <c r="C6" s="221">
        <v>110</v>
      </c>
      <c r="D6" s="222">
        <v>17</v>
      </c>
      <c r="E6" s="222">
        <v>4</v>
      </c>
      <c r="F6" s="222" t="s">
        <v>164</v>
      </c>
      <c r="G6" s="222" t="s">
        <v>164</v>
      </c>
      <c r="H6" s="222">
        <v>49</v>
      </c>
      <c r="I6" s="222">
        <v>17</v>
      </c>
      <c r="J6" s="222">
        <v>22</v>
      </c>
      <c r="K6" s="222">
        <v>1</v>
      </c>
      <c r="L6" s="213"/>
    </row>
    <row r="7" spans="1:15" s="220" customFormat="1" ht="15" customHeight="1">
      <c r="A7" s="392" t="s">
        <v>173</v>
      </c>
      <c r="B7" s="217" t="s">
        <v>171</v>
      </c>
      <c r="C7" s="198">
        <v>2</v>
      </c>
      <c r="D7" s="222" t="s">
        <v>164</v>
      </c>
      <c r="E7" s="222" t="s">
        <v>164</v>
      </c>
      <c r="F7" s="222" t="s">
        <v>164</v>
      </c>
      <c r="G7" s="222" t="s">
        <v>164</v>
      </c>
      <c r="H7" s="222">
        <v>2</v>
      </c>
      <c r="I7" s="222" t="s">
        <v>164</v>
      </c>
      <c r="J7" s="222" t="s">
        <v>164</v>
      </c>
      <c r="K7" s="222" t="s">
        <v>164</v>
      </c>
      <c r="L7" s="213"/>
    </row>
    <row r="8" spans="1:15" s="220" customFormat="1" ht="15" customHeight="1">
      <c r="A8" s="393"/>
      <c r="B8" s="217" t="s">
        <v>172</v>
      </c>
      <c r="C8" s="198">
        <v>2</v>
      </c>
      <c r="D8" s="222" t="s">
        <v>164</v>
      </c>
      <c r="E8" s="222" t="s">
        <v>164</v>
      </c>
      <c r="F8" s="222" t="s">
        <v>164</v>
      </c>
      <c r="G8" s="222" t="s">
        <v>164</v>
      </c>
      <c r="H8" s="222">
        <v>2</v>
      </c>
      <c r="I8" s="222" t="s">
        <v>164</v>
      </c>
      <c r="J8" s="222" t="s">
        <v>164</v>
      </c>
      <c r="K8" s="222" t="s">
        <v>164</v>
      </c>
      <c r="L8" s="213"/>
    </row>
    <row r="9" spans="1:15" s="220" customFormat="1" ht="15" customHeight="1">
      <c r="A9" s="223" t="s">
        <v>191</v>
      </c>
      <c r="B9" s="217" t="s">
        <v>171</v>
      </c>
      <c r="C9" s="198">
        <v>3</v>
      </c>
      <c r="D9" s="222" t="s">
        <v>164</v>
      </c>
      <c r="E9" s="222" t="s">
        <v>164</v>
      </c>
      <c r="F9" s="222" t="s">
        <v>164</v>
      </c>
      <c r="G9" s="222" t="s">
        <v>164</v>
      </c>
      <c r="H9" s="222">
        <v>3</v>
      </c>
      <c r="I9" s="222" t="s">
        <v>164</v>
      </c>
      <c r="J9" s="222" t="s">
        <v>164</v>
      </c>
      <c r="K9" s="222" t="s">
        <v>164</v>
      </c>
      <c r="L9" s="213"/>
      <c r="O9" s="224"/>
    </row>
    <row r="10" spans="1:15" s="220" customFormat="1" ht="15" customHeight="1">
      <c r="A10" s="225" t="s">
        <v>192</v>
      </c>
      <c r="B10" s="226" t="s">
        <v>172</v>
      </c>
      <c r="C10" s="198">
        <v>3</v>
      </c>
      <c r="D10" s="222" t="s">
        <v>164</v>
      </c>
      <c r="E10" s="222" t="s">
        <v>164</v>
      </c>
      <c r="F10" s="222" t="s">
        <v>164</v>
      </c>
      <c r="G10" s="222" t="s">
        <v>164</v>
      </c>
      <c r="H10" s="222">
        <v>3</v>
      </c>
      <c r="I10" s="222" t="s">
        <v>164</v>
      </c>
      <c r="J10" s="222" t="s">
        <v>164</v>
      </c>
      <c r="K10" s="222" t="s">
        <v>164</v>
      </c>
      <c r="L10" s="213"/>
    </row>
    <row r="11" spans="1:15" s="220" customFormat="1" ht="15" customHeight="1">
      <c r="A11" s="223" t="s">
        <v>193</v>
      </c>
      <c r="B11" s="217" t="s">
        <v>171</v>
      </c>
      <c r="C11" s="198">
        <v>39</v>
      </c>
      <c r="D11" s="222" t="s">
        <v>164</v>
      </c>
      <c r="E11" s="222">
        <v>3</v>
      </c>
      <c r="F11" s="222" t="s">
        <v>164</v>
      </c>
      <c r="G11" s="222" t="s">
        <v>164</v>
      </c>
      <c r="H11" s="222">
        <v>20</v>
      </c>
      <c r="I11" s="222">
        <v>15</v>
      </c>
      <c r="J11" s="222">
        <v>1</v>
      </c>
      <c r="K11" s="222" t="s">
        <v>164</v>
      </c>
      <c r="L11" s="213"/>
    </row>
    <row r="12" spans="1:15" s="220" customFormat="1" ht="15" customHeight="1">
      <c r="A12" s="225" t="s">
        <v>194</v>
      </c>
      <c r="B12" s="223" t="s">
        <v>172</v>
      </c>
      <c r="C12" s="198">
        <v>39</v>
      </c>
      <c r="D12" s="222" t="s">
        <v>164</v>
      </c>
      <c r="E12" s="222">
        <v>3</v>
      </c>
      <c r="F12" s="222" t="s">
        <v>164</v>
      </c>
      <c r="G12" s="222" t="s">
        <v>164</v>
      </c>
      <c r="H12" s="222">
        <v>20</v>
      </c>
      <c r="I12" s="222">
        <v>15</v>
      </c>
      <c r="J12" s="222">
        <v>1</v>
      </c>
      <c r="K12" s="222" t="s">
        <v>164</v>
      </c>
    </row>
    <row r="13" spans="1:15" s="220" customFormat="1" ht="15" customHeight="1">
      <c r="A13" s="392" t="s">
        <v>176</v>
      </c>
      <c r="B13" s="226" t="s">
        <v>171</v>
      </c>
      <c r="C13" s="198">
        <v>65</v>
      </c>
      <c r="D13" s="222">
        <v>17</v>
      </c>
      <c r="E13" s="222">
        <v>1</v>
      </c>
      <c r="F13" s="222" t="s">
        <v>164</v>
      </c>
      <c r="G13" s="222" t="s">
        <v>164</v>
      </c>
      <c r="H13" s="222">
        <v>23</v>
      </c>
      <c r="I13" s="222">
        <v>2</v>
      </c>
      <c r="J13" s="222">
        <v>21</v>
      </c>
      <c r="K13" s="222">
        <v>1</v>
      </c>
    </row>
    <row r="14" spans="1:15" s="220" customFormat="1" ht="15" customHeight="1" thickBot="1">
      <c r="A14" s="394"/>
      <c r="B14" s="227" t="s">
        <v>172</v>
      </c>
      <c r="C14" s="228">
        <v>66</v>
      </c>
      <c r="D14" s="229">
        <v>17</v>
      </c>
      <c r="E14" s="229">
        <v>1</v>
      </c>
      <c r="F14" s="229" t="s">
        <v>164</v>
      </c>
      <c r="G14" s="229" t="s">
        <v>164</v>
      </c>
      <c r="H14" s="229">
        <v>24</v>
      </c>
      <c r="I14" s="229">
        <v>2</v>
      </c>
      <c r="J14" s="229">
        <v>21</v>
      </c>
      <c r="K14" s="229">
        <v>1</v>
      </c>
    </row>
    <row r="15" spans="1:15" s="213" customFormat="1" ht="13.5" customHeight="1">
      <c r="A15" s="207" t="s">
        <v>177</v>
      </c>
      <c r="B15" s="208"/>
      <c r="C15" s="208"/>
      <c r="D15" s="208"/>
      <c r="E15" s="208"/>
      <c r="F15" s="208"/>
      <c r="G15" s="208"/>
      <c r="H15" s="190"/>
      <c r="I15" s="190"/>
      <c r="J15" s="190"/>
      <c r="K15" s="190"/>
      <c r="L15" s="190"/>
      <c r="M15" s="209"/>
    </row>
    <row r="16" spans="1:15" s="231" customFormat="1" ht="13.5" customHeight="1">
      <c r="A16" s="230" t="s">
        <v>195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3" t="s">
        <v>165</v>
      </c>
      <c r="L16" s="190"/>
      <c r="M16" s="209"/>
    </row>
    <row r="17" spans="7:11" ht="14.25" customHeight="1">
      <c r="G17" s="232"/>
      <c r="H17" s="232"/>
      <c r="I17" s="232"/>
      <c r="J17" s="232"/>
      <c r="K17" s="193"/>
    </row>
    <row r="18" spans="7:11" ht="14.25" customHeight="1"/>
    <row r="19" spans="7:11" ht="14.25" customHeight="1"/>
    <row r="20" spans="7:11" ht="14.25" customHeight="1"/>
    <row r="21" spans="7:11" ht="14.25" customHeight="1"/>
    <row r="22" spans="7:11" ht="14.25" customHeight="1"/>
    <row r="23" spans="7:11" s="213" customFormat="1" ht="14.25" customHeight="1"/>
    <row r="24" spans="7:11" s="213" customFormat="1" ht="12.5"/>
    <row r="25" spans="7:11" s="213" customFormat="1" ht="12.5"/>
    <row r="26" spans="7:11" s="213" customFormat="1" ht="13.5" customHeight="1"/>
    <row r="27" spans="7:11" s="213" customFormat="1" ht="13.5" customHeight="1"/>
    <row r="28" spans="7:11" s="213" customFormat="1" ht="13.5" customHeight="1"/>
    <row r="29" spans="7:11" s="213" customFormat="1" ht="13.5" customHeight="1"/>
    <row r="30" spans="7:11" s="213" customFormat="1" ht="13.5" customHeight="1"/>
    <row r="31" spans="7:11" s="213" customFormat="1" ht="13.5" customHeight="1"/>
    <row r="32" spans="7:11" s="213" customFormat="1" ht="13.5" customHeight="1"/>
    <row r="33" s="213" customFormat="1" ht="13.5" customHeight="1"/>
    <row r="34" s="213" customFormat="1" ht="13.5" customHeight="1"/>
    <row r="35" ht="13.5" customHeight="1"/>
    <row r="36" ht="13.5" customHeight="1"/>
  </sheetData>
  <mergeCells count="12">
    <mergeCell ref="A5:A6"/>
    <mergeCell ref="A7:A8"/>
    <mergeCell ref="A13:A14"/>
    <mergeCell ref="A1:K1"/>
    <mergeCell ref="A3:B4"/>
    <mergeCell ref="C3:C4"/>
    <mergeCell ref="D3:F3"/>
    <mergeCell ref="G3:G4"/>
    <mergeCell ref="H3:H4"/>
    <mergeCell ref="I3:I4"/>
    <mergeCell ref="J3:J4"/>
    <mergeCell ref="K3:K4"/>
  </mergeCells>
  <phoneticPr fontId="3"/>
  <pageMargins left="0.78740157480314965" right="0.78740157480314965" top="0.98425196850393704" bottom="0.98425196850393704" header="0.51181102362204722" footer="0.51181102362204722"/>
  <pageSetup paperSize="9" scale="99" orientation="portrait" cellComments="asDisplayed" r:id="rId1"/>
  <headerFooter alignWithMargins="0">
    <oddHeader>&amp;R&amp;A&amp;F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83840-9D51-4AEC-BB95-7A7960FBB026}">
  <sheetPr>
    <tabColor theme="7" tint="0.59999389629810485"/>
  </sheetPr>
  <dimension ref="A1:F18"/>
  <sheetViews>
    <sheetView showGridLines="0" zoomScaleNormal="100" zoomScaleSheetLayoutView="100" workbookViewId="0">
      <selection activeCell="G13" sqref="G13"/>
    </sheetView>
  </sheetViews>
  <sheetFormatPr defaultColWidth="8.25" defaultRowHeight="13"/>
  <cols>
    <col min="1" max="1" width="11.75" style="161" customWidth="1"/>
    <col min="2" max="6" width="12.6640625" style="161" customWidth="1"/>
    <col min="7" max="16384" width="8.25" style="161"/>
  </cols>
  <sheetData>
    <row r="1" spans="1:6" ht="16.5">
      <c r="A1" s="408" t="s">
        <v>222</v>
      </c>
      <c r="B1" s="408"/>
      <c r="C1" s="408"/>
      <c r="D1" s="408"/>
      <c r="E1" s="408"/>
      <c r="F1" s="408"/>
    </row>
    <row r="2" spans="1:6" ht="13.5" customHeight="1" thickBot="1">
      <c r="B2" s="244"/>
      <c r="C2" s="244"/>
      <c r="D2" s="244"/>
      <c r="E2" s="56"/>
      <c r="F2" s="56" t="s">
        <v>223</v>
      </c>
    </row>
    <row r="3" spans="1:6" s="246" customFormat="1" ht="15" customHeight="1">
      <c r="A3" s="180" t="s">
        <v>168</v>
      </c>
      <c r="B3" s="60" t="s">
        <v>169</v>
      </c>
      <c r="C3" s="245" t="s">
        <v>170</v>
      </c>
      <c r="D3" s="60">
        <v>3</v>
      </c>
      <c r="E3" s="60">
        <v>4</v>
      </c>
      <c r="F3" s="60">
        <v>5</v>
      </c>
    </row>
    <row r="4" spans="1:6" s="246" customFormat="1" ht="15" customHeight="1">
      <c r="A4" s="247" t="s">
        <v>224</v>
      </c>
      <c r="B4" s="184">
        <v>208</v>
      </c>
      <c r="C4" s="184">
        <v>208</v>
      </c>
      <c r="D4" s="184">
        <v>207</v>
      </c>
      <c r="E4" s="184">
        <v>204</v>
      </c>
      <c r="F4" s="184">
        <v>195</v>
      </c>
    </row>
    <row r="5" spans="1:6" s="246" customFormat="1" ht="15" customHeight="1">
      <c r="A5" s="81" t="s">
        <v>225</v>
      </c>
      <c r="B5" s="248">
        <f>SUM(B6:B13)</f>
        <v>2429718</v>
      </c>
      <c r="C5" s="248">
        <f>SUM(C6:C13)</f>
        <v>2325405</v>
      </c>
      <c r="D5" s="248">
        <f>SUM(D6:D13)</f>
        <v>2373401</v>
      </c>
      <c r="E5" s="248">
        <f>SUM(E6:E13)</f>
        <v>2291444</v>
      </c>
      <c r="F5" s="248">
        <f>SUM(F6:F13)</f>
        <v>2077149</v>
      </c>
    </row>
    <row r="6" spans="1:6" s="246" customFormat="1" ht="15" customHeight="1">
      <c r="A6" s="80" t="s">
        <v>226</v>
      </c>
      <c r="B6" s="249">
        <v>706174</v>
      </c>
      <c r="C6" s="250">
        <v>576790</v>
      </c>
      <c r="D6" s="250">
        <v>587565</v>
      </c>
      <c r="E6" s="250">
        <v>560105</v>
      </c>
      <c r="F6" s="250">
        <v>491800</v>
      </c>
    </row>
    <row r="7" spans="1:6" s="246" customFormat="1" ht="15" customHeight="1">
      <c r="A7" s="80" t="s">
        <v>227</v>
      </c>
      <c r="B7" s="249">
        <v>859394</v>
      </c>
      <c r="C7" s="250">
        <v>868065</v>
      </c>
      <c r="D7" s="250">
        <v>847915</v>
      </c>
      <c r="E7" s="250">
        <v>834342</v>
      </c>
      <c r="F7" s="250">
        <v>764220</v>
      </c>
    </row>
    <row r="8" spans="1:6" s="246" customFormat="1" ht="15" customHeight="1">
      <c r="A8" s="80" t="s">
        <v>228</v>
      </c>
      <c r="B8" s="249">
        <v>446100</v>
      </c>
      <c r="C8" s="250">
        <v>509710</v>
      </c>
      <c r="D8" s="250">
        <v>543300</v>
      </c>
      <c r="E8" s="250">
        <v>527460</v>
      </c>
      <c r="F8" s="250">
        <v>475910</v>
      </c>
    </row>
    <row r="9" spans="1:6" s="246" customFormat="1" ht="15" customHeight="1">
      <c r="A9" s="80" t="s">
        <v>229</v>
      </c>
      <c r="B9" s="249">
        <v>114825</v>
      </c>
      <c r="C9" s="250">
        <v>104420</v>
      </c>
      <c r="D9" s="250">
        <v>105992</v>
      </c>
      <c r="E9" s="250">
        <v>105179</v>
      </c>
      <c r="F9" s="250">
        <v>94639</v>
      </c>
    </row>
    <row r="10" spans="1:6" s="246" customFormat="1" ht="15" customHeight="1">
      <c r="A10" s="80" t="s">
        <v>230</v>
      </c>
      <c r="B10" s="249">
        <v>49489</v>
      </c>
      <c r="C10" s="250">
        <v>47852</v>
      </c>
      <c r="D10" s="250">
        <v>50842</v>
      </c>
      <c r="E10" s="250">
        <v>47343</v>
      </c>
      <c r="F10" s="250">
        <v>46242</v>
      </c>
    </row>
    <row r="11" spans="1:6" s="246" customFormat="1" ht="15" customHeight="1">
      <c r="A11" s="80" t="s">
        <v>231</v>
      </c>
      <c r="B11" s="249">
        <v>10106</v>
      </c>
      <c r="C11" s="250">
        <v>11775</v>
      </c>
      <c r="D11" s="250">
        <v>13428</v>
      </c>
      <c r="E11" s="250">
        <v>8375</v>
      </c>
      <c r="F11" s="250">
        <v>7613</v>
      </c>
    </row>
    <row r="12" spans="1:6" s="246" customFormat="1" ht="15" customHeight="1">
      <c r="A12" s="80" t="s">
        <v>232</v>
      </c>
      <c r="B12" s="249">
        <v>75942</v>
      </c>
      <c r="C12" s="250">
        <v>72726</v>
      </c>
      <c r="D12" s="250">
        <v>68495</v>
      </c>
      <c r="E12" s="250">
        <v>64810</v>
      </c>
      <c r="F12" s="250">
        <v>64310</v>
      </c>
    </row>
    <row r="13" spans="1:6" s="246" customFormat="1" ht="15" customHeight="1" thickBot="1">
      <c r="A13" s="92" t="s">
        <v>233</v>
      </c>
      <c r="B13" s="95">
        <v>167688</v>
      </c>
      <c r="C13" s="96">
        <v>134067</v>
      </c>
      <c r="D13" s="96">
        <v>155864</v>
      </c>
      <c r="E13" s="96">
        <v>143830</v>
      </c>
      <c r="F13" s="96">
        <v>132415</v>
      </c>
    </row>
    <row r="14" spans="1:6" s="57" customFormat="1" ht="13.5" customHeight="1">
      <c r="A14" s="238" t="s">
        <v>234</v>
      </c>
      <c r="B14" s="238"/>
      <c r="C14" s="238"/>
      <c r="E14" s="76"/>
    </row>
    <row r="15" spans="1:6" ht="12.65" customHeight="1">
      <c r="E15" s="76"/>
      <c r="F15" s="251" t="s">
        <v>235</v>
      </c>
    </row>
    <row r="17" spans="5:5">
      <c r="E17" s="252"/>
    </row>
    <row r="18" spans="5:5">
      <c r="E18" s="253"/>
    </row>
  </sheetData>
  <mergeCells count="1">
    <mergeCell ref="A1:F1"/>
  </mergeCells>
  <phoneticPr fontId="3"/>
  <pageMargins left="0.78740157480314965" right="0.78740157480314965" top="1.26" bottom="0.98425196850393704" header="0.51181102362204722" footer="0.51181102362204722"/>
  <pageSetup paperSize="9" orientation="landscape" r:id="rId1"/>
  <headerFooter alignWithMargins="0">
    <oddHeader>&amp;R&amp;A&amp;F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2312D-6313-4957-8B1C-E81919B69E60}">
  <sheetPr>
    <tabColor theme="7" tint="0.59999389629810485"/>
  </sheetPr>
  <dimension ref="A1:F16"/>
  <sheetViews>
    <sheetView showGridLines="0" zoomScaleNormal="100" zoomScaleSheetLayoutView="100" workbookViewId="0">
      <selection activeCell="G13" sqref="G13"/>
    </sheetView>
  </sheetViews>
  <sheetFormatPr defaultRowHeight="13"/>
  <cols>
    <col min="1" max="1" width="10.1640625" style="54" customWidth="1"/>
    <col min="2" max="3" width="13.1640625" style="54" customWidth="1"/>
    <col min="4" max="4" width="14.1640625" style="54" customWidth="1"/>
    <col min="5" max="6" width="13.1640625" style="54" customWidth="1"/>
    <col min="7" max="16384" width="8.6640625" style="54"/>
  </cols>
  <sheetData>
    <row r="1" spans="1:6" ht="16.5">
      <c r="A1" s="312" t="s">
        <v>236</v>
      </c>
      <c r="B1" s="312"/>
      <c r="C1" s="312"/>
      <c r="D1" s="312"/>
      <c r="E1" s="312"/>
      <c r="F1" s="312"/>
    </row>
    <row r="2" spans="1:6" ht="12.75" customHeight="1" thickBot="1">
      <c r="A2" s="254"/>
      <c r="B2" s="255"/>
      <c r="C2" s="255"/>
      <c r="D2" s="255"/>
      <c r="E2" s="255"/>
      <c r="F2" s="255"/>
    </row>
    <row r="3" spans="1:6" s="62" customFormat="1" ht="15" customHeight="1">
      <c r="A3" s="409" t="s">
        <v>197</v>
      </c>
      <c r="B3" s="409" t="s">
        <v>237</v>
      </c>
      <c r="C3" s="412" t="s">
        <v>238</v>
      </c>
      <c r="D3" s="415" t="s">
        <v>239</v>
      </c>
      <c r="E3" s="415" t="s">
        <v>240</v>
      </c>
      <c r="F3" s="418" t="s">
        <v>241</v>
      </c>
    </row>
    <row r="4" spans="1:6" s="62" customFormat="1" ht="15" customHeight="1">
      <c r="A4" s="410"/>
      <c r="B4" s="410"/>
      <c r="C4" s="413"/>
      <c r="D4" s="416"/>
      <c r="E4" s="416"/>
      <c r="F4" s="419"/>
    </row>
    <row r="5" spans="1:6" s="62" customFormat="1" ht="15" customHeight="1">
      <c r="A5" s="411"/>
      <c r="B5" s="411"/>
      <c r="C5" s="414"/>
      <c r="D5" s="417"/>
      <c r="E5" s="417"/>
      <c r="F5" s="420"/>
    </row>
    <row r="6" spans="1:6" s="259" customFormat="1" ht="15" customHeight="1">
      <c r="A6" s="256"/>
      <c r="B6" s="257" t="s">
        <v>242</v>
      </c>
      <c r="C6" s="257" t="s">
        <v>242</v>
      </c>
      <c r="D6" s="258" t="s">
        <v>242</v>
      </c>
      <c r="E6" s="258" t="s">
        <v>243</v>
      </c>
      <c r="F6" s="257" t="s">
        <v>244</v>
      </c>
    </row>
    <row r="7" spans="1:6" s="62" customFormat="1" ht="15" customHeight="1">
      <c r="A7" s="260" t="s">
        <v>163</v>
      </c>
      <c r="B7" s="261">
        <v>5996</v>
      </c>
      <c r="C7" s="261">
        <v>29</v>
      </c>
      <c r="D7" s="261">
        <v>528</v>
      </c>
      <c r="E7" s="261">
        <v>614</v>
      </c>
      <c r="F7" s="261">
        <v>6241</v>
      </c>
    </row>
    <row r="8" spans="1:6" s="62" customFormat="1" ht="15" customHeight="1">
      <c r="A8" s="260">
        <v>2</v>
      </c>
      <c r="B8" s="262">
        <v>3937</v>
      </c>
      <c r="C8" s="262" t="s">
        <v>13</v>
      </c>
      <c r="D8" s="262" t="s">
        <v>13</v>
      </c>
      <c r="E8" s="262">
        <v>858</v>
      </c>
      <c r="F8" s="262">
        <v>6766</v>
      </c>
    </row>
    <row r="9" spans="1:6" s="62" customFormat="1" ht="15" customHeight="1">
      <c r="A9" s="260">
        <v>3</v>
      </c>
      <c r="B9" s="262">
        <v>5448</v>
      </c>
      <c r="C9" s="262" t="s">
        <v>164</v>
      </c>
      <c r="D9" s="262" t="s">
        <v>164</v>
      </c>
      <c r="E9" s="262">
        <v>1129</v>
      </c>
      <c r="F9" s="262">
        <v>7788</v>
      </c>
    </row>
    <row r="10" spans="1:6" s="62" customFormat="1" ht="15" customHeight="1">
      <c r="A10" s="260">
        <v>4</v>
      </c>
      <c r="B10" s="262">
        <v>5517</v>
      </c>
      <c r="C10" s="262">
        <v>6</v>
      </c>
      <c r="D10" s="262">
        <v>32</v>
      </c>
      <c r="E10" s="262">
        <v>829</v>
      </c>
      <c r="F10" s="262">
        <v>5583</v>
      </c>
    </row>
    <row r="11" spans="1:6" s="62" customFormat="1" ht="14.4" customHeight="1" thickBot="1">
      <c r="A11" s="265">
        <v>5</v>
      </c>
      <c r="B11" s="266">
        <v>7125</v>
      </c>
      <c r="C11" s="267">
        <v>9</v>
      </c>
      <c r="D11" s="267">
        <v>49</v>
      </c>
      <c r="E11" s="267">
        <v>989</v>
      </c>
      <c r="F11" s="267">
        <v>6747</v>
      </c>
    </row>
    <row r="12" spans="1:6" s="62" customFormat="1" ht="13.25" customHeight="1">
      <c r="A12" s="263" t="s">
        <v>245</v>
      </c>
      <c r="B12" s="262"/>
      <c r="C12" s="262"/>
      <c r="D12" s="262"/>
      <c r="E12" s="262"/>
      <c r="F12" s="262"/>
    </row>
    <row r="13" spans="1:6" s="62" customFormat="1" ht="13.25" customHeight="1">
      <c r="A13" s="264" t="s">
        <v>246</v>
      </c>
      <c r="B13" s="262"/>
      <c r="C13" s="262"/>
      <c r="D13" s="262"/>
      <c r="E13" s="262"/>
      <c r="F13" s="262"/>
    </row>
    <row r="14" spans="1:6" s="62" customFormat="1" ht="13.25" customHeight="1">
      <c r="A14" s="263" t="s">
        <v>247</v>
      </c>
      <c r="B14" s="262"/>
      <c r="C14" s="262"/>
      <c r="D14" s="262"/>
      <c r="E14" s="262"/>
      <c r="F14" s="262"/>
    </row>
    <row r="15" spans="1:6" s="62" customFormat="1" ht="13.25" customHeight="1">
      <c r="A15" s="263" t="s">
        <v>248</v>
      </c>
      <c r="B15" s="262"/>
      <c r="C15" s="262"/>
      <c r="D15" s="262"/>
      <c r="E15" s="262"/>
      <c r="F15" s="262"/>
    </row>
    <row r="16" spans="1:6">
      <c r="F16" s="76" t="s">
        <v>249</v>
      </c>
    </row>
  </sheetData>
  <mergeCells count="7">
    <mergeCell ref="A1:F1"/>
    <mergeCell ref="A3:A5"/>
    <mergeCell ref="B3:B5"/>
    <mergeCell ref="C3:C5"/>
    <mergeCell ref="D3:D5"/>
    <mergeCell ref="E3:E5"/>
    <mergeCell ref="F3:F5"/>
  </mergeCells>
  <phoneticPr fontId="3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&amp;R&amp;A&amp;F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39F30-CF1C-4AD9-8A91-6E357F7C302F}">
  <sheetPr>
    <tabColor theme="7" tint="0.59999389629810485"/>
    <pageSetUpPr fitToPage="1"/>
  </sheetPr>
  <dimension ref="A1:H14"/>
  <sheetViews>
    <sheetView showGridLines="0" zoomScaleNormal="100" zoomScaleSheetLayoutView="100" zoomScalePageLayoutView="115" workbookViewId="0">
      <selection activeCell="G13" sqref="G13"/>
    </sheetView>
  </sheetViews>
  <sheetFormatPr defaultColWidth="8.25" defaultRowHeight="13"/>
  <cols>
    <col min="1" max="1" width="8.58203125" style="268" customWidth="1"/>
    <col min="2" max="6" width="11.4140625" style="268" customWidth="1"/>
    <col min="7" max="7" width="4.08203125" style="268" customWidth="1"/>
    <col min="8" max="16384" width="8.25" style="268"/>
  </cols>
  <sheetData>
    <row r="1" spans="1:8" ht="16.5">
      <c r="A1" s="312" t="s">
        <v>250</v>
      </c>
      <c r="B1" s="312"/>
      <c r="C1" s="312"/>
      <c r="D1" s="312"/>
      <c r="E1" s="312"/>
      <c r="F1" s="312"/>
    </row>
    <row r="2" spans="1:8" ht="13.5" customHeight="1" thickBot="1">
      <c r="F2" s="76" t="s">
        <v>251</v>
      </c>
    </row>
    <row r="3" spans="1:8" s="156" customFormat="1" ht="27" customHeight="1">
      <c r="A3" s="180" t="s">
        <v>252</v>
      </c>
      <c r="B3" s="181" t="s">
        <v>253</v>
      </c>
      <c r="C3" s="269" t="s">
        <v>254</v>
      </c>
      <c r="D3" s="269" t="s">
        <v>255</v>
      </c>
      <c r="E3" s="270" t="s">
        <v>256</v>
      </c>
      <c r="F3" s="270" t="s">
        <v>257</v>
      </c>
    </row>
    <row r="4" spans="1:8" s="126" customFormat="1" ht="15" customHeight="1">
      <c r="A4" s="235" t="s">
        <v>258</v>
      </c>
      <c r="B4" s="271">
        <v>9676</v>
      </c>
      <c r="C4" s="272">
        <v>7181</v>
      </c>
      <c r="D4" s="272">
        <v>1817</v>
      </c>
      <c r="E4" s="272">
        <v>676</v>
      </c>
      <c r="F4" s="272">
        <v>3</v>
      </c>
      <c r="G4" s="273"/>
    </row>
    <row r="5" spans="1:8" s="126" customFormat="1" ht="15" customHeight="1">
      <c r="A5" s="235" t="s">
        <v>259</v>
      </c>
      <c r="B5" s="274">
        <v>12587</v>
      </c>
      <c r="C5" s="275">
        <v>9455</v>
      </c>
      <c r="D5" s="275">
        <v>2498</v>
      </c>
      <c r="E5" s="275">
        <v>630</v>
      </c>
      <c r="F5" s="275">
        <v>4</v>
      </c>
      <c r="G5" s="273"/>
    </row>
    <row r="6" spans="1:8" s="126" customFormat="1" ht="15" customHeight="1">
      <c r="A6" s="235">
        <v>2</v>
      </c>
      <c r="B6" s="274">
        <v>11660</v>
      </c>
      <c r="C6" s="275">
        <v>8666</v>
      </c>
      <c r="D6" s="275">
        <v>2412</v>
      </c>
      <c r="E6" s="275">
        <v>578</v>
      </c>
      <c r="F6" s="275">
        <v>3</v>
      </c>
      <c r="G6" s="273"/>
    </row>
    <row r="7" spans="1:8" s="126" customFormat="1" ht="15" customHeight="1">
      <c r="A7" s="235">
        <v>3</v>
      </c>
      <c r="B7" s="274">
        <v>12887</v>
      </c>
      <c r="C7" s="275">
        <v>9573</v>
      </c>
      <c r="D7" s="275">
        <v>2745</v>
      </c>
      <c r="E7" s="275">
        <v>565</v>
      </c>
      <c r="F7" s="275">
        <v>3</v>
      </c>
      <c r="G7" s="273"/>
    </row>
    <row r="8" spans="1:8" s="126" customFormat="1" ht="15" customHeight="1" thickBot="1">
      <c r="A8" s="237">
        <v>4</v>
      </c>
      <c r="B8" s="276">
        <v>13148</v>
      </c>
      <c r="C8" s="277">
        <v>9620</v>
      </c>
      <c r="D8" s="277">
        <v>2983</v>
      </c>
      <c r="E8" s="277">
        <v>541</v>
      </c>
      <c r="F8" s="277">
        <v>3</v>
      </c>
      <c r="G8" s="273"/>
    </row>
    <row r="9" spans="1:8" ht="13.25" customHeight="1">
      <c r="A9" s="121" t="s">
        <v>260</v>
      </c>
      <c r="B9" s="278"/>
      <c r="C9" s="121"/>
      <c r="D9" s="278"/>
      <c r="E9" s="278"/>
      <c r="F9" s="278"/>
    </row>
    <row r="10" spans="1:8" ht="13.25" customHeight="1">
      <c r="A10" s="121" t="s">
        <v>261</v>
      </c>
      <c r="B10" s="278"/>
      <c r="C10" s="121"/>
      <c r="D10" s="278"/>
      <c r="E10" s="278"/>
      <c r="F10" s="278"/>
    </row>
    <row r="11" spans="1:8" ht="13.25" customHeight="1">
      <c r="A11" s="97" t="s">
        <v>262</v>
      </c>
      <c r="B11" s="278"/>
      <c r="C11" s="121"/>
      <c r="D11" s="278"/>
      <c r="E11" s="278"/>
      <c r="F11" s="278"/>
    </row>
    <row r="12" spans="1:8" ht="13.25" customHeight="1">
      <c r="A12" s="121" t="s">
        <v>263</v>
      </c>
      <c r="B12" s="278"/>
      <c r="C12" s="121"/>
      <c r="D12" s="278"/>
      <c r="E12" s="278"/>
      <c r="F12" s="278"/>
    </row>
    <row r="13" spans="1:8" ht="13.25" customHeight="1">
      <c r="A13" s="97" t="s">
        <v>264</v>
      </c>
      <c r="B13" s="126"/>
      <c r="C13" s="97"/>
      <c r="D13" s="126"/>
      <c r="E13" s="126"/>
      <c r="F13" s="126"/>
      <c r="H13" s="279"/>
    </row>
    <row r="14" spans="1:8">
      <c r="F14" s="76" t="s">
        <v>165</v>
      </c>
      <c r="H14" s="158"/>
    </row>
  </sheetData>
  <mergeCells count="1">
    <mergeCell ref="A1:F1"/>
  </mergeCells>
  <phoneticPr fontId="3"/>
  <pageMargins left="0.78740157480314965" right="0.78740157480314965" top="0.98425196850393704" bottom="0.98425196850393704" header="0.51181102362204722" footer="0.51181102362204722"/>
  <pageSetup paperSize="9" fitToHeight="0" orientation="portrait" cellComments="asDisplayed" r:id="rId1"/>
  <headerFooter alignWithMargins="0">
    <oddHeader>&amp;R&amp;A&amp;F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61E54-218C-4850-BB25-E73965F2C755}">
  <sheetPr>
    <tabColor theme="7" tint="0.59999389629810485"/>
    <pageSetUpPr fitToPage="1"/>
  </sheetPr>
  <dimension ref="A1:F10"/>
  <sheetViews>
    <sheetView showGridLines="0" zoomScaleNormal="100" zoomScaleSheetLayoutView="100" workbookViewId="0">
      <selection activeCell="G13" sqref="G13"/>
    </sheetView>
  </sheetViews>
  <sheetFormatPr defaultColWidth="8.25" defaultRowHeight="13"/>
  <cols>
    <col min="1" max="1" width="5.58203125" style="126" customWidth="1"/>
    <col min="2" max="3" width="14.5" style="126" customWidth="1"/>
    <col min="4" max="6" width="9.25" style="126" customWidth="1"/>
    <col min="7" max="16384" width="8.25" style="126"/>
  </cols>
  <sheetData>
    <row r="1" spans="1:6" ht="22.5" customHeight="1">
      <c r="A1" s="280" t="s">
        <v>265</v>
      </c>
      <c r="B1" s="281"/>
      <c r="C1" s="281"/>
      <c r="D1" s="281"/>
      <c r="E1" s="281"/>
      <c r="F1" s="281"/>
    </row>
    <row r="2" spans="1:6" ht="13.5" customHeight="1" thickBot="1">
      <c r="C2" s="76" t="s">
        <v>266</v>
      </c>
    </row>
    <row r="3" spans="1:6" ht="15.75" customHeight="1">
      <c r="A3" s="180" t="s">
        <v>74</v>
      </c>
      <c r="B3" s="282" t="s">
        <v>267</v>
      </c>
      <c r="C3" s="283" t="s">
        <v>268</v>
      </c>
    </row>
    <row r="4" spans="1:6">
      <c r="A4" s="284"/>
      <c r="B4" s="285" t="s">
        <v>269</v>
      </c>
      <c r="C4" s="285" t="s">
        <v>270</v>
      </c>
    </row>
    <row r="5" spans="1:6" ht="15" customHeight="1">
      <c r="A5" s="183" t="s">
        <v>44</v>
      </c>
      <c r="B5" s="272">
        <v>8989.41</v>
      </c>
      <c r="C5" s="78">
        <v>732</v>
      </c>
    </row>
    <row r="6" spans="1:6" ht="15" customHeight="1">
      <c r="A6" s="183">
        <v>3</v>
      </c>
      <c r="B6" s="286">
        <v>8263</v>
      </c>
      <c r="C6" s="287">
        <v>775</v>
      </c>
    </row>
    <row r="7" spans="1:6" ht="15" customHeight="1">
      <c r="A7" s="183">
        <v>4</v>
      </c>
      <c r="B7" s="286">
        <v>8263.4699999999993</v>
      </c>
      <c r="C7" s="287">
        <v>770</v>
      </c>
    </row>
    <row r="8" spans="1:6" ht="15" customHeight="1">
      <c r="A8" s="183">
        <v>5</v>
      </c>
      <c r="B8" s="286">
        <v>6440.47</v>
      </c>
      <c r="C8" s="287">
        <v>744</v>
      </c>
    </row>
    <row r="9" spans="1:6" ht="15" customHeight="1" thickBot="1">
      <c r="A9" s="185">
        <v>6</v>
      </c>
      <c r="B9" s="288">
        <v>5912</v>
      </c>
      <c r="C9" s="289">
        <v>698</v>
      </c>
    </row>
    <row r="10" spans="1:6">
      <c r="C10" s="76" t="s">
        <v>64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>
    <oddHeader>&amp;R&amp;A&amp;F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57A8B-FA0C-4415-972E-B13284162AAD}">
  <sheetPr>
    <tabColor theme="7" tint="0.59999389629810485"/>
    <pageSetUpPr fitToPage="1"/>
  </sheetPr>
  <dimension ref="A1:L17"/>
  <sheetViews>
    <sheetView showGridLines="0" zoomScaleNormal="100" zoomScaleSheetLayoutView="100" workbookViewId="0">
      <selection activeCell="G13" sqref="G13"/>
    </sheetView>
  </sheetViews>
  <sheetFormatPr defaultRowHeight="13"/>
  <cols>
    <col min="1" max="1" width="6.25" style="54" customWidth="1"/>
    <col min="2" max="2" width="7.1640625" style="54" customWidth="1"/>
    <col min="3" max="10" width="8.58203125" style="54" customWidth="1"/>
    <col min="11" max="11" width="7.4140625" style="54" customWidth="1"/>
    <col min="12" max="16384" width="8.6640625" style="54"/>
  </cols>
  <sheetData>
    <row r="1" spans="1:12" ht="16.5">
      <c r="A1" s="312" t="s">
        <v>47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2" s="57" customFormat="1" ht="13.5" customHeight="1" thickBot="1">
      <c r="A2" s="77" t="s">
        <v>48</v>
      </c>
      <c r="B2" s="77"/>
      <c r="C2" s="77"/>
      <c r="D2" s="77"/>
      <c r="E2" s="77"/>
      <c r="F2" s="77"/>
      <c r="G2" s="77"/>
      <c r="H2" s="77"/>
      <c r="I2" s="77"/>
      <c r="J2" s="56" t="s">
        <v>49</v>
      </c>
    </row>
    <row r="3" spans="1:12" s="62" customFormat="1" ht="15" customHeight="1">
      <c r="A3" s="313" t="s">
        <v>40</v>
      </c>
      <c r="B3" s="314"/>
      <c r="C3" s="319" t="s">
        <v>5</v>
      </c>
      <c r="D3" s="322" t="s">
        <v>50</v>
      </c>
      <c r="E3" s="325" t="s">
        <v>51</v>
      </c>
      <c r="F3" s="326"/>
      <c r="G3" s="326"/>
      <c r="H3" s="326"/>
      <c r="I3" s="326"/>
      <c r="J3" s="326"/>
      <c r="K3" s="78"/>
    </row>
    <row r="4" spans="1:12" s="62" customFormat="1" ht="15" customHeight="1">
      <c r="A4" s="315"/>
      <c r="B4" s="316"/>
      <c r="C4" s="320"/>
      <c r="D4" s="323"/>
      <c r="E4" s="327" t="s">
        <v>52</v>
      </c>
      <c r="F4" s="327" t="s">
        <v>53</v>
      </c>
      <c r="G4" s="327" t="s">
        <v>54</v>
      </c>
      <c r="H4" s="328" t="s">
        <v>55</v>
      </c>
      <c r="I4" s="327" t="s">
        <v>56</v>
      </c>
      <c r="J4" s="330" t="s">
        <v>57</v>
      </c>
    </row>
    <row r="5" spans="1:12" s="62" customFormat="1" ht="15" customHeight="1">
      <c r="A5" s="317"/>
      <c r="B5" s="318"/>
      <c r="C5" s="321"/>
      <c r="D5" s="324"/>
      <c r="E5" s="324"/>
      <c r="F5" s="324"/>
      <c r="G5" s="324"/>
      <c r="H5" s="329"/>
      <c r="I5" s="324"/>
      <c r="J5" s="331"/>
    </row>
    <row r="6" spans="1:12" s="62" customFormat="1" ht="15" customHeight="1">
      <c r="A6" s="310" t="s">
        <v>44</v>
      </c>
      <c r="B6" s="84" t="s">
        <v>58</v>
      </c>
      <c r="C6" s="85">
        <f t="shared" ref="C6:C9" si="0">SUM(D6:J6)</f>
        <v>248</v>
      </c>
      <c r="D6" s="86">
        <v>4</v>
      </c>
      <c r="E6" s="86">
        <v>38</v>
      </c>
      <c r="F6" s="86">
        <v>4</v>
      </c>
      <c r="G6" s="86">
        <v>136</v>
      </c>
      <c r="H6" s="86">
        <v>6</v>
      </c>
      <c r="I6" s="86">
        <v>56</v>
      </c>
      <c r="J6" s="87">
        <v>4</v>
      </c>
    </row>
    <row r="7" spans="1:12" s="62" customFormat="1" ht="15" customHeight="1">
      <c r="A7" s="318"/>
      <c r="B7" s="88" t="s">
        <v>59</v>
      </c>
      <c r="C7" s="85">
        <f t="shared" si="0"/>
        <v>751240.69000000006</v>
      </c>
      <c r="D7" s="86">
        <v>472969.89</v>
      </c>
      <c r="E7" s="86">
        <v>126131.32</v>
      </c>
      <c r="F7" s="86">
        <v>13420.37</v>
      </c>
      <c r="G7" s="86">
        <v>73835.679999999993</v>
      </c>
      <c r="H7" s="86">
        <v>12467.89</v>
      </c>
      <c r="I7" s="86">
        <v>11871.54</v>
      </c>
      <c r="J7" s="87">
        <v>40544</v>
      </c>
    </row>
    <row r="8" spans="1:12" s="62" customFormat="1" ht="15" customHeight="1">
      <c r="A8" s="310" t="s">
        <v>60</v>
      </c>
      <c r="B8" s="84" t="s">
        <v>58</v>
      </c>
      <c r="C8" s="85">
        <f t="shared" si="0"/>
        <v>248</v>
      </c>
      <c r="D8" s="86">
        <v>4</v>
      </c>
      <c r="E8" s="86">
        <v>38</v>
      </c>
      <c r="F8" s="86">
        <v>4</v>
      </c>
      <c r="G8" s="86">
        <v>136</v>
      </c>
      <c r="H8" s="86">
        <v>6</v>
      </c>
      <c r="I8" s="86">
        <v>56</v>
      </c>
      <c r="J8" s="87">
        <v>4</v>
      </c>
    </row>
    <row r="9" spans="1:12" s="62" customFormat="1" ht="15" customHeight="1">
      <c r="A9" s="318"/>
      <c r="B9" s="84" t="s">
        <v>59</v>
      </c>
      <c r="C9" s="85">
        <f t="shared" si="0"/>
        <v>751623.32000000007</v>
      </c>
      <c r="D9" s="86">
        <v>472970</v>
      </c>
      <c r="E9" s="86">
        <v>126131.32</v>
      </c>
      <c r="F9" s="86">
        <v>13420</v>
      </c>
      <c r="G9" s="86">
        <v>73836</v>
      </c>
      <c r="H9" s="86">
        <v>12850</v>
      </c>
      <c r="I9" s="86">
        <v>11872</v>
      </c>
      <c r="J9" s="87">
        <v>40544</v>
      </c>
    </row>
    <row r="10" spans="1:12" s="62" customFormat="1" ht="15" customHeight="1">
      <c r="A10" s="310" t="s">
        <v>61</v>
      </c>
      <c r="B10" s="84" t="s">
        <v>58</v>
      </c>
      <c r="C10" s="85">
        <f>SUM(D10:J10)</f>
        <v>249</v>
      </c>
      <c r="D10" s="86">
        <v>4</v>
      </c>
      <c r="E10" s="86">
        <v>38</v>
      </c>
      <c r="F10" s="86">
        <v>4</v>
      </c>
      <c r="G10" s="86">
        <v>136</v>
      </c>
      <c r="H10" s="86">
        <v>6</v>
      </c>
      <c r="I10" s="86">
        <v>57</v>
      </c>
      <c r="J10" s="87">
        <v>4</v>
      </c>
      <c r="K10" s="89"/>
    </row>
    <row r="11" spans="1:12" s="62" customFormat="1" ht="15" customHeight="1">
      <c r="A11" s="318"/>
      <c r="B11" s="84" t="s">
        <v>59</v>
      </c>
      <c r="C11" s="85">
        <f>SUM(D11:J11)</f>
        <v>751826.28000000014</v>
      </c>
      <c r="D11" s="86">
        <v>472970</v>
      </c>
      <c r="E11" s="86">
        <v>126131.32</v>
      </c>
      <c r="F11" s="86">
        <v>13420.37</v>
      </c>
      <c r="G11" s="86">
        <v>73835.679999999993</v>
      </c>
      <c r="H11" s="86">
        <v>12849.67</v>
      </c>
      <c r="I11" s="86">
        <v>12075.24</v>
      </c>
      <c r="J11" s="87">
        <v>40544</v>
      </c>
      <c r="K11" s="89"/>
    </row>
    <row r="12" spans="1:12" s="62" customFormat="1" ht="15" customHeight="1">
      <c r="A12" s="310" t="s">
        <v>62</v>
      </c>
      <c r="B12" s="84" t="s">
        <v>58</v>
      </c>
      <c r="C12" s="90">
        <v>251</v>
      </c>
      <c r="D12" s="86">
        <v>4</v>
      </c>
      <c r="E12" s="86">
        <v>39</v>
      </c>
      <c r="F12" s="86">
        <v>4</v>
      </c>
      <c r="G12" s="86">
        <v>136</v>
      </c>
      <c r="H12" s="86">
        <v>6</v>
      </c>
      <c r="I12" s="86">
        <v>58</v>
      </c>
      <c r="J12" s="87">
        <v>4</v>
      </c>
      <c r="K12" s="89"/>
    </row>
    <row r="13" spans="1:12" s="62" customFormat="1" ht="15" customHeight="1">
      <c r="A13" s="318"/>
      <c r="B13" s="91" t="s">
        <v>59</v>
      </c>
      <c r="C13" s="90">
        <v>753082.74000000011</v>
      </c>
      <c r="D13" s="86">
        <v>472970</v>
      </c>
      <c r="E13" s="86">
        <v>127093.78</v>
      </c>
      <c r="F13" s="86">
        <v>13420.37</v>
      </c>
      <c r="G13" s="86">
        <v>73835.679999999993</v>
      </c>
      <c r="H13" s="86">
        <v>12849.67</v>
      </c>
      <c r="I13" s="86">
        <v>12369.24</v>
      </c>
      <c r="J13" s="87">
        <v>40544</v>
      </c>
      <c r="K13" s="89"/>
      <c r="L13" s="89"/>
    </row>
    <row r="14" spans="1:12" s="62" customFormat="1" ht="15" customHeight="1">
      <c r="A14" s="310" t="s">
        <v>63</v>
      </c>
      <c r="B14" s="84" t="s">
        <v>58</v>
      </c>
      <c r="C14" s="90">
        <f>SUM(D14:J14)</f>
        <v>251</v>
      </c>
      <c r="D14" s="86">
        <v>4</v>
      </c>
      <c r="E14" s="86">
        <v>39</v>
      </c>
      <c r="F14" s="86">
        <v>4</v>
      </c>
      <c r="G14" s="86">
        <v>135</v>
      </c>
      <c r="H14" s="86">
        <v>6</v>
      </c>
      <c r="I14" s="86">
        <v>59</v>
      </c>
      <c r="J14" s="87">
        <v>4</v>
      </c>
      <c r="K14" s="89"/>
      <c r="L14" s="89"/>
    </row>
    <row r="15" spans="1:12" s="62" customFormat="1" ht="15" customHeight="1" thickBot="1">
      <c r="A15" s="311"/>
      <c r="B15" s="93" t="s">
        <v>59</v>
      </c>
      <c r="C15" s="94">
        <f>SUM(D15:J15)</f>
        <v>752408</v>
      </c>
      <c r="D15" s="95">
        <v>472970</v>
      </c>
      <c r="E15" s="95">
        <v>127080</v>
      </c>
      <c r="F15" s="95">
        <v>13420</v>
      </c>
      <c r="G15" s="95">
        <v>72951</v>
      </c>
      <c r="H15" s="95">
        <v>12850</v>
      </c>
      <c r="I15" s="95">
        <v>12593</v>
      </c>
      <c r="J15" s="96">
        <v>40544</v>
      </c>
      <c r="K15" s="89"/>
      <c r="L15" s="89"/>
    </row>
    <row r="16" spans="1:12" s="74" customFormat="1" ht="13.5" customHeight="1">
      <c r="A16" s="97"/>
      <c r="B16" s="75"/>
      <c r="C16" s="75"/>
      <c r="D16" s="75"/>
      <c r="E16" s="75"/>
      <c r="F16" s="75"/>
      <c r="G16" s="75"/>
      <c r="H16" s="75"/>
      <c r="I16" s="75"/>
      <c r="J16" s="76" t="s">
        <v>64</v>
      </c>
    </row>
    <row r="17" spans="10:10">
      <c r="J17" s="76"/>
    </row>
  </sheetData>
  <mergeCells count="16">
    <mergeCell ref="A14:A15"/>
    <mergeCell ref="A1:K1"/>
    <mergeCell ref="A3:B5"/>
    <mergeCell ref="C3:C5"/>
    <mergeCell ref="D3:D5"/>
    <mergeCell ref="E3:J3"/>
    <mergeCell ref="E4:E5"/>
    <mergeCell ref="F4:F5"/>
    <mergeCell ref="G4:G5"/>
    <mergeCell ref="H4:H5"/>
    <mergeCell ref="I4:I5"/>
    <mergeCell ref="J4:J5"/>
    <mergeCell ref="A6:A7"/>
    <mergeCell ref="A8:A9"/>
    <mergeCell ref="A10:A11"/>
    <mergeCell ref="A12:A13"/>
  </mergeCells>
  <phoneticPr fontId="3"/>
  <pageMargins left="0.78740157480314965" right="0.78740157480314965" top="0.98425196850393704" bottom="0.98425196850393704" header="0.51181102362204722" footer="0.51181102362204722"/>
  <pageSetup paperSize="9" orientation="landscape" cellComments="asDisplayed" r:id="rId1"/>
  <headerFooter alignWithMargins="0">
    <oddHeader>&amp;R&amp;A&amp;F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B3040-9159-4101-AAD2-1916E053940A}">
  <sheetPr>
    <tabColor theme="7" tint="0.59999389629810485"/>
  </sheetPr>
  <dimension ref="A1:E10"/>
  <sheetViews>
    <sheetView showGridLines="0" zoomScaleNormal="100" workbookViewId="0">
      <selection activeCell="G13" sqref="G13"/>
    </sheetView>
  </sheetViews>
  <sheetFormatPr defaultRowHeight="13"/>
  <cols>
    <col min="1" max="1" width="6.25" style="54" bestFit="1" customWidth="1"/>
    <col min="2" max="5" width="12.6640625" style="54" customWidth="1"/>
    <col min="6" max="16384" width="8.6640625" style="54"/>
  </cols>
  <sheetData>
    <row r="1" spans="1:5" ht="16.5">
      <c r="A1" s="312" t="s">
        <v>38</v>
      </c>
      <c r="B1" s="312"/>
      <c r="C1" s="312"/>
      <c r="D1" s="312"/>
      <c r="E1" s="312"/>
    </row>
    <row r="2" spans="1:5" s="57" customFormat="1" ht="11.5" thickBot="1">
      <c r="A2" s="55" t="s">
        <v>39</v>
      </c>
      <c r="B2" s="56"/>
      <c r="C2" s="56"/>
      <c r="D2" s="56"/>
      <c r="E2" s="56" t="s">
        <v>2</v>
      </c>
    </row>
    <row r="3" spans="1:5" s="62" customFormat="1" ht="22">
      <c r="A3" s="58" t="s">
        <v>40</v>
      </c>
      <c r="B3" s="59" t="s">
        <v>5</v>
      </c>
      <c r="C3" s="60" t="s">
        <v>41</v>
      </c>
      <c r="D3" s="60" t="s">
        <v>42</v>
      </c>
      <c r="E3" s="61" t="s">
        <v>43</v>
      </c>
    </row>
    <row r="4" spans="1:5" s="62" customFormat="1" ht="15" customHeight="1">
      <c r="A4" s="63" t="s">
        <v>44</v>
      </c>
      <c r="B4" s="64">
        <f>SUM(C4:E4)</f>
        <v>33</v>
      </c>
      <c r="C4" s="65">
        <v>2</v>
      </c>
      <c r="D4" s="65">
        <v>29</v>
      </c>
      <c r="E4" s="66">
        <v>2</v>
      </c>
    </row>
    <row r="5" spans="1:5" s="62" customFormat="1" ht="15" customHeight="1">
      <c r="A5" s="63">
        <v>3</v>
      </c>
      <c r="B5" s="67">
        <f>SUM(C5:E5)</f>
        <v>33</v>
      </c>
      <c r="C5" s="65">
        <v>2</v>
      </c>
      <c r="D5" s="65">
        <v>29</v>
      </c>
      <c r="E5" s="66">
        <v>2</v>
      </c>
    </row>
    <row r="6" spans="1:5" s="62" customFormat="1" ht="15" customHeight="1">
      <c r="A6" s="63">
        <v>4</v>
      </c>
      <c r="B6" s="67">
        <f>SUM(C6:E6)</f>
        <v>33</v>
      </c>
      <c r="C6" s="65">
        <v>2</v>
      </c>
      <c r="D6" s="65">
        <v>29</v>
      </c>
      <c r="E6" s="66">
        <v>2</v>
      </c>
    </row>
    <row r="7" spans="1:5" s="62" customFormat="1" ht="15" customHeight="1">
      <c r="A7" s="63">
        <v>5</v>
      </c>
      <c r="B7" s="67">
        <f>SUM(C7:E7)</f>
        <v>33</v>
      </c>
      <c r="C7" s="65">
        <v>2</v>
      </c>
      <c r="D7" s="65">
        <v>29</v>
      </c>
      <c r="E7" s="66">
        <v>2</v>
      </c>
    </row>
    <row r="8" spans="1:5" s="71" customFormat="1" thickBot="1">
      <c r="A8" s="63">
        <v>6</v>
      </c>
      <c r="B8" s="68">
        <f>SUM(C8:E8)</f>
        <v>33</v>
      </c>
      <c r="C8" s="69">
        <v>2</v>
      </c>
      <c r="D8" s="69">
        <v>29</v>
      </c>
      <c r="E8" s="70">
        <v>2</v>
      </c>
    </row>
    <row r="9" spans="1:5" s="74" customFormat="1" ht="11">
      <c r="A9" s="72" t="s">
        <v>45</v>
      </c>
      <c r="B9" s="73"/>
      <c r="C9" s="73"/>
      <c r="D9" s="73"/>
      <c r="E9" s="73"/>
    </row>
    <row r="10" spans="1:5" s="74" customFormat="1" ht="11">
      <c r="B10" s="75"/>
      <c r="C10" s="75"/>
      <c r="D10" s="75"/>
      <c r="E10" s="76" t="s">
        <v>46</v>
      </c>
    </row>
  </sheetData>
  <mergeCells count="1">
    <mergeCell ref="A1:E1"/>
  </mergeCells>
  <phoneticPr fontId="3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B8668-A999-41FC-B891-7FF78DE05720}">
  <sheetPr>
    <tabColor theme="7" tint="0.59999389629810485"/>
    <pageSetUpPr fitToPage="1"/>
  </sheetPr>
  <dimension ref="A1:G13"/>
  <sheetViews>
    <sheetView showGridLines="0" zoomScaleNormal="100" zoomScaleSheetLayoutView="100" workbookViewId="0">
      <selection activeCell="G13" sqref="G13"/>
    </sheetView>
  </sheetViews>
  <sheetFormatPr defaultRowHeight="13"/>
  <cols>
    <col min="1" max="1" width="7" style="54" customWidth="1"/>
    <col min="2" max="5" width="12.6640625" style="54" customWidth="1"/>
    <col min="6" max="6" width="13.75" style="54" customWidth="1"/>
    <col min="7" max="16384" width="8.6640625" style="54"/>
  </cols>
  <sheetData>
    <row r="1" spans="1:7" ht="16.5">
      <c r="A1" s="312" t="s">
        <v>220</v>
      </c>
      <c r="B1" s="312"/>
      <c r="C1" s="312"/>
      <c r="D1" s="312"/>
      <c r="E1" s="312"/>
      <c r="F1" s="312"/>
    </row>
    <row r="2" spans="1:7" s="57" customFormat="1" ht="13.5" customHeight="1" thickBot="1">
      <c r="B2" s="56"/>
      <c r="C2" s="56"/>
      <c r="D2" s="56"/>
      <c r="E2" s="56"/>
      <c r="F2" s="56" t="s">
        <v>196</v>
      </c>
    </row>
    <row r="3" spans="1:7" s="62" customFormat="1" ht="30" customHeight="1">
      <c r="A3" s="180" t="s">
        <v>197</v>
      </c>
      <c r="B3" s="106" t="s">
        <v>198</v>
      </c>
      <c r="C3" s="83" t="s">
        <v>199</v>
      </c>
      <c r="D3" s="83" t="s">
        <v>200</v>
      </c>
      <c r="E3" s="83" t="s">
        <v>201</v>
      </c>
      <c r="F3" s="83" t="s">
        <v>202</v>
      </c>
    </row>
    <row r="4" spans="1:7" s="234" customFormat="1" ht="13.5" customHeight="1">
      <c r="A4" s="233"/>
      <c r="B4" s="76" t="s">
        <v>203</v>
      </c>
      <c r="C4" s="76" t="s">
        <v>203</v>
      </c>
      <c r="D4" s="76" t="s">
        <v>203</v>
      </c>
      <c r="E4" s="76" t="s">
        <v>203</v>
      </c>
      <c r="F4" s="76" t="s">
        <v>204</v>
      </c>
    </row>
    <row r="5" spans="1:7" s="62" customFormat="1" ht="15" customHeight="1">
      <c r="A5" s="235" t="s">
        <v>163</v>
      </c>
      <c r="B5" s="236" t="s">
        <v>205</v>
      </c>
      <c r="C5" s="103">
        <v>2E-3</v>
      </c>
      <c r="D5" s="103">
        <v>2.9000000000000001E-2</v>
      </c>
      <c r="E5" s="103">
        <v>0.5</v>
      </c>
      <c r="F5" s="103">
        <v>2.8000000000000001E-2</v>
      </c>
    </row>
    <row r="6" spans="1:7" s="62" customFormat="1" ht="15" customHeight="1">
      <c r="A6" s="235" t="s">
        <v>206</v>
      </c>
      <c r="B6" s="236" t="s">
        <v>207</v>
      </c>
      <c r="C6" s="103">
        <v>1E-3</v>
      </c>
      <c r="D6" s="103">
        <v>3.4000000000000002E-2</v>
      </c>
      <c r="E6" s="103">
        <v>0.6</v>
      </c>
      <c r="F6" s="103">
        <v>3.2000000000000001E-2</v>
      </c>
    </row>
    <row r="7" spans="1:7" s="62" customFormat="1" ht="15" customHeight="1">
      <c r="A7" s="235" t="s">
        <v>208</v>
      </c>
      <c r="B7" s="236" t="s">
        <v>209</v>
      </c>
      <c r="C7" s="103">
        <v>1E-3</v>
      </c>
      <c r="D7" s="113" t="s">
        <v>210</v>
      </c>
      <c r="E7" s="103">
        <v>0.6</v>
      </c>
      <c r="F7" s="103">
        <v>2.4E-2</v>
      </c>
    </row>
    <row r="8" spans="1:7" s="62" customFormat="1" ht="15" customHeight="1">
      <c r="A8" s="235" t="s">
        <v>211</v>
      </c>
      <c r="B8" s="236" t="s">
        <v>212</v>
      </c>
      <c r="C8" s="103">
        <v>2E-3</v>
      </c>
      <c r="D8" s="113">
        <v>3.3000000000000002E-2</v>
      </c>
      <c r="E8" s="103">
        <v>0.5</v>
      </c>
      <c r="F8" s="103">
        <v>2.5000000000000001E-2</v>
      </c>
    </row>
    <row r="9" spans="1:7" s="62" customFormat="1" ht="15" customHeight="1" thickBot="1">
      <c r="A9" s="237" t="s">
        <v>213</v>
      </c>
      <c r="B9" s="236" t="s">
        <v>214</v>
      </c>
      <c r="C9" s="103">
        <v>1E-3</v>
      </c>
      <c r="D9" s="113">
        <v>3.3000000000000002E-2</v>
      </c>
      <c r="E9" s="103">
        <v>0.5</v>
      </c>
      <c r="F9" s="103">
        <v>2.5000000000000001E-2</v>
      </c>
    </row>
    <row r="10" spans="1:7" s="62" customFormat="1" ht="13.5" customHeight="1">
      <c r="A10" s="238" t="s">
        <v>215</v>
      </c>
      <c r="B10" s="239"/>
      <c r="C10" s="240"/>
      <c r="D10" s="239"/>
      <c r="E10" s="241"/>
      <c r="F10" s="242"/>
    </row>
    <row r="11" spans="1:7" s="74" customFormat="1" ht="13.5" customHeight="1">
      <c r="A11" s="153" t="s">
        <v>216</v>
      </c>
      <c r="B11" s="73"/>
      <c r="C11" s="73"/>
      <c r="D11" s="73"/>
      <c r="E11" s="73"/>
      <c r="F11" s="73"/>
    </row>
    <row r="12" spans="1:7" s="74" customFormat="1" ht="13.5" customHeight="1">
      <c r="A12" s="153" t="s">
        <v>217</v>
      </c>
      <c r="B12" s="73"/>
      <c r="C12" s="73"/>
      <c r="D12" s="73"/>
      <c r="E12" s="73"/>
      <c r="F12" s="73"/>
      <c r="G12" s="75"/>
    </row>
    <row r="13" spans="1:7" s="74" customFormat="1" ht="13.5" customHeight="1">
      <c r="A13" s="243" t="s">
        <v>218</v>
      </c>
      <c r="B13" s="73"/>
      <c r="C13" s="73"/>
      <c r="D13" s="73"/>
      <c r="E13" s="73"/>
      <c r="F13" s="76" t="s">
        <v>219</v>
      </c>
    </row>
  </sheetData>
  <mergeCells count="1">
    <mergeCell ref="A1:F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&amp;R&amp;A&amp;F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5123D-513F-4313-B1B5-29A5FC83E864}">
  <sheetPr>
    <tabColor theme="7" tint="0.59999389629810485"/>
  </sheetPr>
  <dimension ref="A1:H28"/>
  <sheetViews>
    <sheetView showGridLines="0" zoomScaleNormal="100" zoomScaleSheetLayoutView="100" workbookViewId="0">
      <selection activeCell="G13" sqref="G13"/>
    </sheetView>
  </sheetViews>
  <sheetFormatPr defaultRowHeight="13"/>
  <cols>
    <col min="1" max="1" width="10.25" style="54" customWidth="1"/>
    <col min="2" max="2" width="8.4140625" style="54" customWidth="1"/>
    <col min="3" max="8" width="9" style="54" customWidth="1"/>
    <col min="9" max="11" width="8.6640625" style="54"/>
    <col min="12" max="12" width="3.83203125" style="54" customWidth="1"/>
    <col min="13" max="16384" width="8.6640625" style="54"/>
  </cols>
  <sheetData>
    <row r="1" spans="1:8" ht="16.5">
      <c r="A1" s="312" t="s">
        <v>65</v>
      </c>
      <c r="B1" s="312"/>
      <c r="C1" s="312"/>
      <c r="D1" s="312"/>
      <c r="E1" s="312"/>
      <c r="F1" s="312"/>
      <c r="G1" s="312"/>
      <c r="H1" s="312"/>
    </row>
    <row r="2" spans="1:8" s="57" customFormat="1" ht="13.5" customHeight="1" thickBot="1">
      <c r="B2" s="56"/>
      <c r="C2" s="56"/>
      <c r="D2" s="56"/>
      <c r="E2" s="56"/>
      <c r="F2" s="56"/>
      <c r="G2" s="56"/>
      <c r="H2" s="56" t="s">
        <v>66</v>
      </c>
    </row>
    <row r="3" spans="1:8" s="62" customFormat="1" ht="15" customHeight="1">
      <c r="A3" s="313" t="s">
        <v>67</v>
      </c>
      <c r="B3" s="338"/>
      <c r="C3" s="341" t="s">
        <v>68</v>
      </c>
      <c r="D3" s="344" t="s">
        <v>69</v>
      </c>
      <c r="E3" s="344" t="s">
        <v>70</v>
      </c>
      <c r="F3" s="344" t="s">
        <v>71</v>
      </c>
      <c r="G3" s="322" t="s">
        <v>72</v>
      </c>
      <c r="H3" s="346" t="s">
        <v>73</v>
      </c>
    </row>
    <row r="4" spans="1:8" s="62" customFormat="1" ht="15" customHeight="1">
      <c r="A4" s="315"/>
      <c r="B4" s="339"/>
      <c r="C4" s="342"/>
      <c r="D4" s="345"/>
      <c r="E4" s="345"/>
      <c r="F4" s="345"/>
      <c r="G4" s="323"/>
      <c r="H4" s="347"/>
    </row>
    <row r="5" spans="1:8" s="62" customFormat="1" ht="15" customHeight="1">
      <c r="A5" s="317"/>
      <c r="B5" s="340"/>
      <c r="C5" s="343"/>
      <c r="D5" s="329"/>
      <c r="E5" s="329"/>
      <c r="F5" s="329"/>
      <c r="G5" s="324"/>
      <c r="H5" s="331"/>
    </row>
    <row r="6" spans="1:8" s="62" customFormat="1" ht="15" customHeight="1">
      <c r="A6" s="79"/>
      <c r="B6" s="98" t="s">
        <v>74</v>
      </c>
      <c r="C6" s="99" t="s">
        <v>75</v>
      </c>
      <c r="D6" s="100" t="s">
        <v>76</v>
      </c>
      <c r="E6" s="76" t="s">
        <v>77</v>
      </c>
      <c r="F6" s="76" t="s">
        <v>77</v>
      </c>
      <c r="G6" s="76" t="s">
        <v>77</v>
      </c>
      <c r="H6" s="76" t="s">
        <v>77</v>
      </c>
    </row>
    <row r="7" spans="1:8" s="62" customFormat="1" ht="15" customHeight="1">
      <c r="A7" s="332" t="s">
        <v>78</v>
      </c>
      <c r="B7" s="101" t="s">
        <v>79</v>
      </c>
      <c r="C7" s="102" t="s">
        <v>80</v>
      </c>
      <c r="D7" s="103">
        <v>7.3</v>
      </c>
      <c r="E7" s="104">
        <v>1.3</v>
      </c>
      <c r="F7" s="104">
        <v>3.5</v>
      </c>
      <c r="G7" s="103">
        <v>6.7</v>
      </c>
      <c r="H7" s="103">
        <v>9</v>
      </c>
    </row>
    <row r="8" spans="1:8" s="62" customFormat="1" ht="15" customHeight="1">
      <c r="A8" s="332"/>
      <c r="B8" s="105" t="s">
        <v>81</v>
      </c>
      <c r="C8" s="102" t="s">
        <v>80</v>
      </c>
      <c r="D8" s="103">
        <v>7.6</v>
      </c>
      <c r="E8" s="104">
        <v>1.2</v>
      </c>
      <c r="F8" s="104">
        <v>2.2000000000000002</v>
      </c>
      <c r="G8" s="103">
        <v>6.8</v>
      </c>
      <c r="H8" s="103">
        <v>10</v>
      </c>
    </row>
    <row r="9" spans="1:8" s="62" customFormat="1" ht="15" customHeight="1">
      <c r="A9" s="332"/>
      <c r="B9" s="105" t="s">
        <v>82</v>
      </c>
      <c r="C9" s="102" t="s">
        <v>80</v>
      </c>
      <c r="D9" s="103">
        <v>7.6</v>
      </c>
      <c r="E9" s="104">
        <v>1.2</v>
      </c>
      <c r="F9" s="104">
        <v>2.9</v>
      </c>
      <c r="G9" s="103">
        <v>8.5</v>
      </c>
      <c r="H9" s="103">
        <v>15</v>
      </c>
    </row>
    <row r="10" spans="1:8" s="62" customFormat="1" ht="15" customHeight="1">
      <c r="A10" s="332"/>
      <c r="B10" s="105" t="s">
        <v>83</v>
      </c>
      <c r="C10" s="102" t="s">
        <v>80</v>
      </c>
      <c r="D10" s="103">
        <v>7.7</v>
      </c>
      <c r="E10" s="104">
        <v>0.8</v>
      </c>
      <c r="F10" s="104">
        <v>1.9</v>
      </c>
      <c r="G10" s="103">
        <v>6.2</v>
      </c>
      <c r="H10" s="103">
        <v>7</v>
      </c>
    </row>
    <row r="11" spans="1:8" s="62" customFormat="1" ht="15" customHeight="1">
      <c r="A11" s="333"/>
      <c r="B11" s="107" t="s">
        <v>84</v>
      </c>
      <c r="C11" s="108" t="s">
        <v>80</v>
      </c>
      <c r="D11" s="109">
        <v>8</v>
      </c>
      <c r="E11" s="110">
        <v>2.4</v>
      </c>
      <c r="F11" s="109">
        <v>2.8</v>
      </c>
      <c r="G11" s="110">
        <v>7.2</v>
      </c>
      <c r="H11" s="111">
        <v>9</v>
      </c>
    </row>
    <row r="12" spans="1:8" s="62" customFormat="1" ht="15" customHeight="1">
      <c r="A12" s="334" t="s">
        <v>85</v>
      </c>
      <c r="B12" s="101" t="s">
        <v>79</v>
      </c>
      <c r="C12" s="102" t="s">
        <v>80</v>
      </c>
      <c r="D12" s="104">
        <v>6.9</v>
      </c>
      <c r="E12" s="112">
        <v>1.6</v>
      </c>
      <c r="F12" s="104">
        <v>5.3</v>
      </c>
      <c r="G12" s="113">
        <v>7.6</v>
      </c>
      <c r="H12" s="114">
        <v>3</v>
      </c>
    </row>
    <row r="13" spans="1:8" s="62" customFormat="1" ht="15" customHeight="1">
      <c r="A13" s="335"/>
      <c r="B13" s="105" t="s">
        <v>81</v>
      </c>
      <c r="C13" s="102" t="s">
        <v>80</v>
      </c>
      <c r="D13" s="104">
        <v>7</v>
      </c>
      <c r="E13" s="112">
        <v>3.2</v>
      </c>
      <c r="F13" s="104">
        <v>4.8</v>
      </c>
      <c r="G13" s="113" t="s">
        <v>86</v>
      </c>
      <c r="H13" s="114">
        <v>1</v>
      </c>
    </row>
    <row r="14" spans="1:8" s="62" customFormat="1" ht="15" customHeight="1">
      <c r="A14" s="335"/>
      <c r="B14" s="105" t="s">
        <v>82</v>
      </c>
      <c r="C14" s="102" t="s">
        <v>80</v>
      </c>
      <c r="D14" s="104">
        <v>7.4</v>
      </c>
      <c r="E14" s="112">
        <v>1.3</v>
      </c>
      <c r="F14" s="104">
        <v>4.8</v>
      </c>
      <c r="G14" s="113">
        <v>8.4</v>
      </c>
      <c r="H14" s="114">
        <v>1</v>
      </c>
    </row>
    <row r="15" spans="1:8" s="62" customFormat="1" ht="15" customHeight="1">
      <c r="A15" s="335"/>
      <c r="B15" s="105" t="s">
        <v>83</v>
      </c>
      <c r="C15" s="102" t="s">
        <v>80</v>
      </c>
      <c r="D15" s="104">
        <v>6.9</v>
      </c>
      <c r="E15" s="112">
        <v>2.4</v>
      </c>
      <c r="F15" s="104">
        <v>6.5</v>
      </c>
      <c r="G15" s="113">
        <v>7.4</v>
      </c>
      <c r="H15" s="114">
        <v>5</v>
      </c>
    </row>
    <row r="16" spans="1:8" s="62" customFormat="1" ht="15" customHeight="1">
      <c r="A16" s="336"/>
      <c r="B16" s="107" t="s">
        <v>84</v>
      </c>
      <c r="C16" s="108" t="s">
        <v>80</v>
      </c>
      <c r="D16" s="109">
        <v>7.7</v>
      </c>
      <c r="E16" s="110">
        <v>1.6</v>
      </c>
      <c r="F16" s="109">
        <v>4.8</v>
      </c>
      <c r="G16" s="110">
        <v>7.8</v>
      </c>
      <c r="H16" s="111">
        <v>3</v>
      </c>
    </row>
    <row r="17" spans="1:8" s="62" customFormat="1" ht="15" customHeight="1">
      <c r="A17" s="334" t="s">
        <v>87</v>
      </c>
      <c r="B17" s="101" t="s">
        <v>79</v>
      </c>
      <c r="C17" s="102">
        <v>39</v>
      </c>
      <c r="D17" s="104">
        <v>7.2</v>
      </c>
      <c r="E17" s="112">
        <v>1.5</v>
      </c>
      <c r="F17" s="112">
        <v>4.4000000000000004</v>
      </c>
      <c r="G17" s="112">
        <v>7.4</v>
      </c>
      <c r="H17" s="103">
        <v>7</v>
      </c>
    </row>
    <row r="18" spans="1:8" s="62" customFormat="1" ht="15" customHeight="1">
      <c r="A18" s="335"/>
      <c r="B18" s="105" t="s">
        <v>81</v>
      </c>
      <c r="C18" s="102" t="s">
        <v>80</v>
      </c>
      <c r="D18" s="104">
        <v>7.2</v>
      </c>
      <c r="E18" s="112">
        <v>2.8</v>
      </c>
      <c r="F18" s="112">
        <v>4.3</v>
      </c>
      <c r="G18" s="112">
        <v>8.1999999999999993</v>
      </c>
      <c r="H18" s="103">
        <v>8</v>
      </c>
    </row>
    <row r="19" spans="1:8" s="62" customFormat="1" ht="15" customHeight="1">
      <c r="A19" s="335"/>
      <c r="B19" s="105" t="s">
        <v>82</v>
      </c>
      <c r="C19" s="102" t="s">
        <v>80</v>
      </c>
      <c r="D19" s="104">
        <v>7.4</v>
      </c>
      <c r="E19" s="112">
        <v>1.2</v>
      </c>
      <c r="F19" s="112">
        <v>3.2</v>
      </c>
      <c r="G19" s="112">
        <v>8.3000000000000007</v>
      </c>
      <c r="H19" s="103">
        <v>8</v>
      </c>
    </row>
    <row r="20" spans="1:8" s="62" customFormat="1" ht="15" customHeight="1">
      <c r="A20" s="335"/>
      <c r="B20" s="105" t="s">
        <v>83</v>
      </c>
      <c r="C20" s="102" t="s">
        <v>80</v>
      </c>
      <c r="D20" s="104">
        <v>7.2</v>
      </c>
      <c r="E20" s="112">
        <v>1.1000000000000001</v>
      </c>
      <c r="F20" s="112">
        <v>4.0999999999999996</v>
      </c>
      <c r="G20" s="112">
        <v>8.1</v>
      </c>
      <c r="H20" s="103">
        <v>9</v>
      </c>
    </row>
    <row r="21" spans="1:8" s="62" customFormat="1" ht="15" customHeight="1">
      <c r="A21" s="336"/>
      <c r="B21" s="107" t="s">
        <v>84</v>
      </c>
      <c r="C21" s="108" t="s">
        <v>80</v>
      </c>
      <c r="D21" s="109">
        <v>8.1</v>
      </c>
      <c r="E21" s="110">
        <v>2.2000000000000002</v>
      </c>
      <c r="F21" s="109">
        <v>3.8</v>
      </c>
      <c r="G21" s="110">
        <v>8</v>
      </c>
      <c r="H21" s="111">
        <v>10</v>
      </c>
    </row>
    <row r="22" spans="1:8" s="62" customFormat="1" ht="15" customHeight="1">
      <c r="A22" s="334" t="s">
        <v>88</v>
      </c>
      <c r="B22" s="101" t="s">
        <v>79</v>
      </c>
      <c r="C22" s="102" t="s">
        <v>80</v>
      </c>
      <c r="D22" s="104">
        <v>7.6</v>
      </c>
      <c r="E22" s="112">
        <v>2.5</v>
      </c>
      <c r="F22" s="104">
        <v>4.7</v>
      </c>
      <c r="G22" s="112">
        <v>8.5</v>
      </c>
      <c r="H22" s="115">
        <v>6</v>
      </c>
    </row>
    <row r="23" spans="1:8" s="62" customFormat="1" ht="15" customHeight="1">
      <c r="A23" s="335"/>
      <c r="B23" s="105" t="s">
        <v>81</v>
      </c>
      <c r="C23" s="102">
        <v>26</v>
      </c>
      <c r="D23" s="104">
        <v>9.3000000000000007</v>
      </c>
      <c r="E23" s="112">
        <v>5</v>
      </c>
      <c r="F23" s="104">
        <v>8.9</v>
      </c>
      <c r="G23" s="112">
        <v>11.4</v>
      </c>
      <c r="H23" s="115">
        <v>13</v>
      </c>
    </row>
    <row r="24" spans="1:8" s="62" customFormat="1" ht="15" customHeight="1">
      <c r="A24" s="335"/>
      <c r="B24" s="105" t="s">
        <v>82</v>
      </c>
      <c r="C24" s="102" t="s">
        <v>80</v>
      </c>
      <c r="D24" s="104">
        <v>7.6</v>
      </c>
      <c r="E24" s="112">
        <v>1.3</v>
      </c>
      <c r="F24" s="104">
        <v>2.2000000000000002</v>
      </c>
      <c r="G24" s="112">
        <v>7.6</v>
      </c>
      <c r="H24" s="103" t="s">
        <v>89</v>
      </c>
    </row>
    <row r="25" spans="1:8" s="62" customFormat="1" ht="15" customHeight="1">
      <c r="A25" s="335"/>
      <c r="B25" s="105" t="s">
        <v>83</v>
      </c>
      <c r="C25" s="102" t="s">
        <v>80</v>
      </c>
      <c r="D25" s="104">
        <v>8.4</v>
      </c>
      <c r="E25" s="112">
        <v>1.9</v>
      </c>
      <c r="F25" s="104">
        <v>3.7</v>
      </c>
      <c r="G25" s="112">
        <v>10.4</v>
      </c>
      <c r="H25" s="103">
        <v>6</v>
      </c>
    </row>
    <row r="26" spans="1:8" s="62" customFormat="1" ht="15" customHeight="1" thickBot="1">
      <c r="A26" s="337"/>
      <c r="B26" s="116" t="s">
        <v>84</v>
      </c>
      <c r="C26" s="117" t="s">
        <v>80</v>
      </c>
      <c r="D26" s="118">
        <v>8.1999999999999993</v>
      </c>
      <c r="E26" s="119">
        <v>4.2</v>
      </c>
      <c r="F26" s="118">
        <v>5.5</v>
      </c>
      <c r="G26" s="119">
        <v>7.2</v>
      </c>
      <c r="H26" s="120">
        <v>5</v>
      </c>
    </row>
    <row r="27" spans="1:8" s="62" customFormat="1" ht="13.5" customHeight="1">
      <c r="A27" s="121" t="s">
        <v>90</v>
      </c>
      <c r="B27" s="122"/>
      <c r="C27" s="103"/>
      <c r="D27" s="104"/>
      <c r="E27" s="112"/>
      <c r="F27" s="104"/>
      <c r="G27" s="112"/>
      <c r="H27" s="115"/>
    </row>
    <row r="28" spans="1:8" s="74" customFormat="1" ht="13.5" customHeight="1">
      <c r="B28" s="75"/>
      <c r="C28" s="75"/>
      <c r="D28" s="75"/>
      <c r="E28" s="75"/>
      <c r="F28" s="75"/>
      <c r="G28" s="75"/>
      <c r="H28" s="76" t="s">
        <v>91</v>
      </c>
    </row>
  </sheetData>
  <mergeCells count="12">
    <mergeCell ref="A7:A11"/>
    <mergeCell ref="A12:A16"/>
    <mergeCell ref="A17:A21"/>
    <mergeCell ref="A22:A26"/>
    <mergeCell ref="A1:H1"/>
    <mergeCell ref="A3:B5"/>
    <mergeCell ref="C3:C5"/>
    <mergeCell ref="D3:D5"/>
    <mergeCell ref="E3:E5"/>
    <mergeCell ref="F3:F5"/>
    <mergeCell ref="G3:G5"/>
    <mergeCell ref="H3:H5"/>
  </mergeCells>
  <phoneticPr fontId="3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&amp;R&amp;A&amp;F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31018-B265-47F7-B542-0692F09FF3E8}">
  <sheetPr>
    <tabColor theme="7" tint="0.59999389629810485"/>
  </sheetPr>
  <dimension ref="A1:I21"/>
  <sheetViews>
    <sheetView showGridLines="0" zoomScaleNormal="100" zoomScaleSheetLayoutView="100" workbookViewId="0">
      <selection activeCell="G13" sqref="G13"/>
    </sheetView>
  </sheetViews>
  <sheetFormatPr defaultRowHeight="13"/>
  <cols>
    <col min="1" max="1" width="10" style="54" customWidth="1"/>
    <col min="2" max="2" width="8.58203125" style="54" customWidth="1"/>
    <col min="3" max="3" width="8.08203125" style="54" customWidth="1"/>
    <col min="4" max="5" width="12.25" style="136" customWidth="1"/>
    <col min="6" max="6" width="12.25" style="54" customWidth="1"/>
    <col min="7" max="8" width="12.25" style="136" customWidth="1"/>
    <col min="9" max="10" width="8.83203125" style="54" customWidth="1"/>
    <col min="11" max="16384" width="8.6640625" style="54"/>
  </cols>
  <sheetData>
    <row r="1" spans="1:9" s="123" customFormat="1" ht="16.5">
      <c r="A1" s="348" t="s">
        <v>92</v>
      </c>
      <c r="B1" s="348"/>
      <c r="C1" s="348"/>
      <c r="D1" s="348"/>
      <c r="E1" s="348"/>
      <c r="F1" s="348"/>
      <c r="G1" s="348"/>
      <c r="H1" s="348"/>
    </row>
    <row r="2" spans="1:9" s="126" customFormat="1" ht="13.5" customHeight="1" thickBot="1">
      <c r="A2" s="124"/>
      <c r="B2" s="56"/>
      <c r="C2" s="56"/>
      <c r="D2" s="125"/>
      <c r="E2" s="125"/>
      <c r="F2" s="56"/>
      <c r="G2" s="125"/>
      <c r="H2" s="125" t="s">
        <v>93</v>
      </c>
      <c r="I2" s="57"/>
    </row>
    <row r="3" spans="1:9" ht="60" customHeight="1">
      <c r="A3" s="313" t="s">
        <v>94</v>
      </c>
      <c r="B3" s="349"/>
      <c r="C3" s="350"/>
      <c r="D3" s="127" t="s">
        <v>95</v>
      </c>
      <c r="E3" s="127" t="s">
        <v>96</v>
      </c>
      <c r="F3" s="128" t="s">
        <v>97</v>
      </c>
      <c r="G3" s="127" t="s">
        <v>98</v>
      </c>
      <c r="H3" s="128" t="s">
        <v>99</v>
      </c>
    </row>
    <row r="4" spans="1:9" ht="15" customHeight="1">
      <c r="A4" s="351" t="s">
        <v>100</v>
      </c>
      <c r="B4" s="351"/>
      <c r="C4" s="351"/>
      <c r="D4" s="129" t="s">
        <v>101</v>
      </c>
      <c r="E4" s="130" t="s">
        <v>102</v>
      </c>
      <c r="F4" s="129" t="s">
        <v>103</v>
      </c>
      <c r="G4" s="129" t="s">
        <v>104</v>
      </c>
      <c r="H4" s="131" t="s">
        <v>105</v>
      </c>
    </row>
    <row r="5" spans="1:9" ht="15" customHeight="1">
      <c r="A5" s="352" t="s">
        <v>106</v>
      </c>
      <c r="B5" s="352"/>
      <c r="C5" s="310"/>
      <c r="D5" s="132">
        <v>2.1999999999999999E-2</v>
      </c>
      <c r="E5" s="133">
        <v>1.0999999999999999E-2</v>
      </c>
      <c r="F5" s="132">
        <v>1.4E-2</v>
      </c>
      <c r="G5" s="132">
        <v>0.01</v>
      </c>
      <c r="H5" s="134">
        <v>1.2999999999999999E-2</v>
      </c>
    </row>
    <row r="6" spans="1:9" s="136" customFormat="1" ht="15" customHeight="1">
      <c r="A6" s="334" t="s">
        <v>107</v>
      </c>
      <c r="B6" s="353" t="s">
        <v>108</v>
      </c>
      <c r="C6" s="354"/>
      <c r="D6" s="135">
        <v>69</v>
      </c>
      <c r="E6" s="63">
        <v>64</v>
      </c>
      <c r="F6" s="135">
        <v>65</v>
      </c>
      <c r="G6" s="135">
        <v>67</v>
      </c>
      <c r="H6" s="63">
        <v>63</v>
      </c>
    </row>
    <row r="7" spans="1:9" s="136" customFormat="1" ht="15" customHeight="1">
      <c r="A7" s="335"/>
      <c r="B7" s="353" t="s">
        <v>109</v>
      </c>
      <c r="C7" s="354"/>
      <c r="D7" s="135">
        <v>67</v>
      </c>
      <c r="E7" s="63">
        <v>63</v>
      </c>
      <c r="F7" s="135">
        <v>64</v>
      </c>
      <c r="G7" s="135">
        <v>64</v>
      </c>
      <c r="H7" s="63">
        <v>60</v>
      </c>
    </row>
    <row r="8" spans="1:9" s="136" customFormat="1" ht="15" customHeight="1">
      <c r="A8" s="358" t="s">
        <v>110</v>
      </c>
      <c r="B8" s="353" t="s">
        <v>111</v>
      </c>
      <c r="C8" s="354"/>
      <c r="D8" s="135">
        <v>51</v>
      </c>
      <c r="E8" s="63">
        <v>45</v>
      </c>
      <c r="F8" s="135">
        <v>45</v>
      </c>
      <c r="G8" s="135">
        <v>43</v>
      </c>
      <c r="H8" s="63">
        <v>51</v>
      </c>
    </row>
    <row r="9" spans="1:9" s="136" customFormat="1" ht="15" customHeight="1">
      <c r="A9" s="359"/>
      <c r="B9" s="353" t="s">
        <v>112</v>
      </c>
      <c r="C9" s="354"/>
      <c r="D9" s="135">
        <v>45</v>
      </c>
      <c r="E9" s="63">
        <v>39</v>
      </c>
      <c r="F9" s="135">
        <v>40</v>
      </c>
      <c r="G9" s="135">
        <v>39</v>
      </c>
      <c r="H9" s="63">
        <v>46</v>
      </c>
    </row>
    <row r="10" spans="1:9" ht="15" customHeight="1">
      <c r="A10" s="360" t="s">
        <v>113</v>
      </c>
      <c r="B10" s="327" t="s">
        <v>114</v>
      </c>
      <c r="C10" s="91" t="s">
        <v>115</v>
      </c>
      <c r="D10" s="137">
        <v>1752</v>
      </c>
      <c r="E10" s="138">
        <v>576</v>
      </c>
      <c r="F10" s="137">
        <v>810</v>
      </c>
      <c r="G10" s="137">
        <v>1878</v>
      </c>
      <c r="H10" s="138">
        <v>2046</v>
      </c>
    </row>
    <row r="11" spans="1:9" ht="15" customHeight="1">
      <c r="A11" s="361"/>
      <c r="B11" s="362"/>
      <c r="C11" s="91" t="s">
        <v>116</v>
      </c>
      <c r="D11" s="139">
        <v>8274</v>
      </c>
      <c r="E11" s="140">
        <v>6570</v>
      </c>
      <c r="F11" s="139">
        <v>5796</v>
      </c>
      <c r="G11" s="139">
        <v>26580</v>
      </c>
      <c r="H11" s="140">
        <v>17706</v>
      </c>
    </row>
    <row r="12" spans="1:9" ht="26.25" customHeight="1">
      <c r="A12" s="361"/>
      <c r="B12" s="363"/>
      <c r="C12" s="141" t="s">
        <v>117</v>
      </c>
      <c r="D12" s="142">
        <v>17.5</v>
      </c>
      <c r="E12" s="143">
        <v>8.1</v>
      </c>
      <c r="F12" s="144">
        <v>12.3</v>
      </c>
      <c r="G12" s="145">
        <v>6.6</v>
      </c>
      <c r="H12" s="143">
        <v>10.4</v>
      </c>
    </row>
    <row r="13" spans="1:9" ht="15" customHeight="1">
      <c r="A13" s="361"/>
      <c r="B13" s="327" t="s">
        <v>118</v>
      </c>
      <c r="C13" s="91" t="s">
        <v>115</v>
      </c>
      <c r="D13" s="145">
        <v>300</v>
      </c>
      <c r="E13" s="146">
        <v>66</v>
      </c>
      <c r="F13" s="145">
        <v>162</v>
      </c>
      <c r="G13" s="145">
        <v>342</v>
      </c>
      <c r="H13" s="146">
        <v>402</v>
      </c>
    </row>
    <row r="14" spans="1:9" ht="15" customHeight="1">
      <c r="A14" s="361"/>
      <c r="B14" s="323"/>
      <c r="C14" s="91" t="s">
        <v>119</v>
      </c>
      <c r="D14" s="139">
        <v>1734</v>
      </c>
      <c r="E14" s="140">
        <v>492</v>
      </c>
      <c r="F14" s="139">
        <v>732</v>
      </c>
      <c r="G14" s="139">
        <v>2946</v>
      </c>
      <c r="H14" s="140">
        <v>1986</v>
      </c>
    </row>
    <row r="15" spans="1:9" ht="26.25" customHeight="1">
      <c r="A15" s="361"/>
      <c r="B15" s="324"/>
      <c r="C15" s="141" t="s">
        <v>117</v>
      </c>
      <c r="D15" s="147">
        <v>14.7</v>
      </c>
      <c r="E15" s="143">
        <v>11.8</v>
      </c>
      <c r="F15" s="148">
        <v>18.100000000000001</v>
      </c>
      <c r="G15" s="147">
        <v>10.4</v>
      </c>
      <c r="H15" s="146">
        <v>16.8</v>
      </c>
    </row>
    <row r="16" spans="1:9" ht="15" customHeight="1">
      <c r="A16" s="351" t="s">
        <v>120</v>
      </c>
      <c r="B16" s="351"/>
      <c r="C16" s="355"/>
      <c r="D16" s="149" t="s">
        <v>121</v>
      </c>
      <c r="E16" s="149" t="s">
        <v>121</v>
      </c>
      <c r="F16" s="149" t="s">
        <v>121</v>
      </c>
      <c r="G16" s="149" t="s">
        <v>121</v>
      </c>
      <c r="H16" s="150" t="s">
        <v>122</v>
      </c>
    </row>
    <row r="17" spans="1:8" ht="15" customHeight="1" thickBot="1">
      <c r="A17" s="356" t="s">
        <v>123</v>
      </c>
      <c r="B17" s="356"/>
      <c r="C17" s="357"/>
      <c r="D17" s="151" t="s">
        <v>124</v>
      </c>
      <c r="E17" s="151" t="s">
        <v>125</v>
      </c>
      <c r="F17" s="152" t="s">
        <v>124</v>
      </c>
      <c r="G17" s="152" t="s">
        <v>126</v>
      </c>
      <c r="H17" s="151" t="s">
        <v>126</v>
      </c>
    </row>
    <row r="18" spans="1:8" ht="15" customHeight="1">
      <c r="A18" s="153" t="s">
        <v>127</v>
      </c>
      <c r="B18" s="79"/>
      <c r="C18" s="79"/>
      <c r="D18" s="154"/>
      <c r="E18" s="154"/>
      <c r="F18" s="154"/>
      <c r="G18" s="79"/>
      <c r="H18" s="154"/>
    </row>
    <row r="19" spans="1:8" ht="13.5" customHeight="1">
      <c r="A19" s="155"/>
      <c r="B19" s="156"/>
      <c r="C19" s="156"/>
      <c r="D19" s="154"/>
      <c r="E19" s="154"/>
      <c r="H19" s="157" t="s">
        <v>91</v>
      </c>
    </row>
    <row r="20" spans="1:8" ht="13.5" customHeight="1">
      <c r="A20" s="158"/>
      <c r="B20" s="159"/>
      <c r="C20" s="159"/>
      <c r="D20" s="160"/>
      <c r="E20" s="160"/>
      <c r="G20" s="154"/>
      <c r="H20" s="157"/>
    </row>
    <row r="21" spans="1:8" ht="15" customHeight="1">
      <c r="A21" s="161"/>
      <c r="B21" s="161"/>
      <c r="C21" s="161"/>
      <c r="D21" s="160"/>
      <c r="E21" s="160"/>
    </row>
  </sheetData>
  <mergeCells count="15">
    <mergeCell ref="A16:C16"/>
    <mergeCell ref="A17:C17"/>
    <mergeCell ref="A8:A9"/>
    <mergeCell ref="B8:C8"/>
    <mergeCell ref="B9:C9"/>
    <mergeCell ref="A10:A15"/>
    <mergeCell ref="B10:B12"/>
    <mergeCell ref="B13:B15"/>
    <mergeCell ref="A1:H1"/>
    <mergeCell ref="A3:C3"/>
    <mergeCell ref="A4:C4"/>
    <mergeCell ref="A5:C5"/>
    <mergeCell ref="A6:A7"/>
    <mergeCell ref="B6:C6"/>
    <mergeCell ref="B7:C7"/>
  </mergeCells>
  <phoneticPr fontId="3"/>
  <pageMargins left="0.78740157480314965" right="0.31496062992125984" top="0.98425196850393704" bottom="0.98425196850393704" header="0.51181102362204722" footer="0.51181102362204722"/>
  <pageSetup paperSize="9" scale="98" orientation="landscape" r:id="rId1"/>
  <headerFooter alignWithMargins="0">
    <oddHeader>&amp;R&amp;A&amp;F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461AB-A74F-47F8-8FE1-FBC0694CDE5A}">
  <sheetPr>
    <tabColor theme="7" tint="0.59999389629810485"/>
    <pageSetUpPr fitToPage="1"/>
  </sheetPr>
  <dimension ref="A1:I28"/>
  <sheetViews>
    <sheetView showGridLines="0" zoomScaleNormal="100" zoomScaleSheetLayoutView="100" workbookViewId="0">
      <selection activeCell="G13" sqref="G13"/>
    </sheetView>
  </sheetViews>
  <sheetFormatPr defaultRowHeight="13"/>
  <cols>
    <col min="1" max="1" width="12.25" style="54" customWidth="1"/>
    <col min="2" max="2" width="11.5" style="54" customWidth="1"/>
    <col min="3" max="3" width="11.58203125" style="54" customWidth="1"/>
    <col min="4" max="6" width="15.9140625" style="54" customWidth="1"/>
    <col min="7" max="7" width="15.75" style="54" customWidth="1"/>
    <col min="8" max="8" width="12.33203125" style="54" customWidth="1"/>
    <col min="9" max="9" width="11.83203125" style="54" customWidth="1"/>
    <col min="10" max="10" width="12" style="54" customWidth="1"/>
    <col min="11" max="16384" width="8.6640625" style="54"/>
  </cols>
  <sheetData>
    <row r="1" spans="1:9" s="123" customFormat="1" ht="16.5">
      <c r="A1" s="348" t="s">
        <v>128</v>
      </c>
      <c r="B1" s="348"/>
      <c r="C1" s="348"/>
      <c r="D1" s="348"/>
      <c r="E1" s="348"/>
      <c r="F1" s="348"/>
      <c r="G1" s="348"/>
    </row>
    <row r="2" spans="1:9" s="126" customFormat="1" ht="13.5" customHeight="1" thickBot="1">
      <c r="A2" s="124"/>
      <c r="B2" s="56"/>
      <c r="C2" s="56"/>
      <c r="D2" s="56"/>
      <c r="E2" s="56"/>
      <c r="F2" s="56"/>
      <c r="G2" s="56" t="s">
        <v>93</v>
      </c>
      <c r="I2" s="156"/>
    </row>
    <row r="3" spans="1:9" ht="15" customHeight="1">
      <c r="A3" s="313" t="s">
        <v>94</v>
      </c>
      <c r="B3" s="349"/>
      <c r="C3" s="349"/>
      <c r="D3" s="365" t="s">
        <v>129</v>
      </c>
      <c r="E3" s="365" t="s">
        <v>130</v>
      </c>
      <c r="F3" s="368" t="s">
        <v>131</v>
      </c>
      <c r="G3" s="371" t="s">
        <v>221</v>
      </c>
    </row>
    <row r="4" spans="1:9" ht="15" customHeight="1">
      <c r="A4" s="315"/>
      <c r="B4" s="364"/>
      <c r="C4" s="364"/>
      <c r="D4" s="366"/>
      <c r="E4" s="366"/>
      <c r="F4" s="369"/>
      <c r="G4" s="372"/>
    </row>
    <row r="5" spans="1:9" ht="15" customHeight="1">
      <c r="A5" s="364"/>
      <c r="B5" s="364"/>
      <c r="C5" s="364"/>
      <c r="D5" s="367"/>
      <c r="E5" s="367"/>
      <c r="F5" s="370"/>
      <c r="G5" s="373"/>
    </row>
    <row r="6" spans="1:9" ht="15" customHeight="1">
      <c r="A6" s="351" t="s">
        <v>100</v>
      </c>
      <c r="B6" s="351"/>
      <c r="C6" s="355"/>
      <c r="D6" s="162" t="s">
        <v>132</v>
      </c>
      <c r="E6" s="130" t="s">
        <v>133</v>
      </c>
      <c r="F6" s="163" t="s">
        <v>134</v>
      </c>
      <c r="G6" s="163" t="s">
        <v>135</v>
      </c>
    </row>
    <row r="7" spans="1:9" s="136" customFormat="1" ht="15" customHeight="1">
      <c r="A7" s="375" t="s">
        <v>136</v>
      </c>
      <c r="B7" s="375"/>
      <c r="C7" s="354"/>
      <c r="D7" s="165">
        <v>2.4E-2</v>
      </c>
      <c r="E7" s="166">
        <v>2.7E-2</v>
      </c>
      <c r="F7" s="132">
        <v>2.7E-2</v>
      </c>
      <c r="G7" s="167">
        <v>2.3E-2</v>
      </c>
    </row>
    <row r="8" spans="1:9" ht="15" customHeight="1">
      <c r="A8" s="334" t="s">
        <v>137</v>
      </c>
      <c r="B8" s="376" t="s">
        <v>108</v>
      </c>
      <c r="C8" s="310"/>
      <c r="D8" s="135">
        <v>68</v>
      </c>
      <c r="E8" s="135">
        <v>67</v>
      </c>
      <c r="F8" s="135">
        <v>65</v>
      </c>
      <c r="G8" s="63">
        <v>69</v>
      </c>
    </row>
    <row r="9" spans="1:9" ht="15" customHeight="1">
      <c r="A9" s="335"/>
      <c r="B9" s="376" t="s">
        <v>109</v>
      </c>
      <c r="C9" s="310"/>
      <c r="D9" s="135">
        <v>65</v>
      </c>
      <c r="E9" s="135">
        <v>63</v>
      </c>
      <c r="F9" s="135">
        <v>63</v>
      </c>
      <c r="G9" s="63">
        <v>66</v>
      </c>
    </row>
    <row r="10" spans="1:9" ht="15" customHeight="1">
      <c r="A10" s="377" t="s">
        <v>138</v>
      </c>
      <c r="B10" s="376" t="s">
        <v>111</v>
      </c>
      <c r="C10" s="310"/>
      <c r="D10" s="135">
        <v>47</v>
      </c>
      <c r="E10" s="135" t="s">
        <v>139</v>
      </c>
      <c r="F10" s="135">
        <v>50</v>
      </c>
      <c r="G10" s="63">
        <v>53</v>
      </c>
    </row>
    <row r="11" spans="1:9" ht="15" customHeight="1">
      <c r="A11" s="378"/>
      <c r="B11" s="379" t="s">
        <v>112</v>
      </c>
      <c r="C11" s="355"/>
      <c r="D11" s="168">
        <v>41</v>
      </c>
      <c r="E11" s="168" t="s">
        <v>140</v>
      </c>
      <c r="F11" s="168">
        <v>43</v>
      </c>
      <c r="G11" s="169">
        <v>47</v>
      </c>
    </row>
    <row r="12" spans="1:9" ht="15" customHeight="1">
      <c r="A12" s="334" t="s">
        <v>141</v>
      </c>
      <c r="B12" s="327" t="s">
        <v>142</v>
      </c>
      <c r="C12" s="88" t="s">
        <v>115</v>
      </c>
      <c r="D12" s="139">
        <v>2292</v>
      </c>
      <c r="E12" s="140">
        <v>1566</v>
      </c>
      <c r="F12" s="139">
        <v>2358</v>
      </c>
      <c r="G12" s="140">
        <v>4152</v>
      </c>
    </row>
    <row r="13" spans="1:9" ht="15" customHeight="1">
      <c r="A13" s="335"/>
      <c r="B13" s="323"/>
      <c r="C13" s="91" t="s">
        <v>119</v>
      </c>
      <c r="D13" s="139">
        <v>15012</v>
      </c>
      <c r="E13" s="140">
        <v>12906</v>
      </c>
      <c r="F13" s="139">
        <v>13464</v>
      </c>
      <c r="G13" s="140">
        <v>32922</v>
      </c>
    </row>
    <row r="14" spans="1:9" ht="33.65" customHeight="1">
      <c r="A14" s="335"/>
      <c r="B14" s="323"/>
      <c r="C14" s="82" t="s">
        <v>117</v>
      </c>
      <c r="D14" s="170">
        <v>13.2</v>
      </c>
      <c r="E14" s="143">
        <v>10.8</v>
      </c>
      <c r="F14" s="145">
        <v>14.9</v>
      </c>
      <c r="G14" s="171">
        <v>11.2</v>
      </c>
    </row>
    <row r="15" spans="1:9" ht="15" customHeight="1">
      <c r="A15" s="335"/>
      <c r="B15" s="327" t="s">
        <v>143</v>
      </c>
      <c r="C15" s="91" t="s">
        <v>115</v>
      </c>
      <c r="D15" s="139">
        <v>312</v>
      </c>
      <c r="E15" s="140">
        <v>126</v>
      </c>
      <c r="F15" s="139">
        <v>204</v>
      </c>
      <c r="G15" s="140">
        <v>564</v>
      </c>
    </row>
    <row r="16" spans="1:9" ht="15" customHeight="1">
      <c r="A16" s="335"/>
      <c r="B16" s="323"/>
      <c r="C16" s="91" t="s">
        <v>119</v>
      </c>
      <c r="D16" s="139">
        <v>2286</v>
      </c>
      <c r="E16" s="140">
        <v>1098</v>
      </c>
      <c r="F16" s="139">
        <v>1218</v>
      </c>
      <c r="G16" s="140">
        <v>3438</v>
      </c>
    </row>
    <row r="17" spans="1:7" ht="33.65" customHeight="1">
      <c r="A17" s="336"/>
      <c r="B17" s="324"/>
      <c r="C17" s="82" t="s">
        <v>117</v>
      </c>
      <c r="D17" s="170">
        <v>12</v>
      </c>
      <c r="E17" s="172">
        <v>10.3</v>
      </c>
      <c r="F17" s="148">
        <v>14.3</v>
      </c>
      <c r="G17" s="143">
        <v>14.1</v>
      </c>
    </row>
    <row r="18" spans="1:7" ht="15" customHeight="1">
      <c r="A18" s="351" t="s">
        <v>120</v>
      </c>
      <c r="B18" s="351"/>
      <c r="C18" s="355"/>
      <c r="D18" s="149" t="s">
        <v>144</v>
      </c>
      <c r="E18" s="173" t="s">
        <v>145</v>
      </c>
      <c r="F18" s="174" t="s">
        <v>146</v>
      </c>
      <c r="G18" s="173" t="s">
        <v>147</v>
      </c>
    </row>
    <row r="19" spans="1:7" ht="15" customHeight="1">
      <c r="A19" s="352" t="s">
        <v>123</v>
      </c>
      <c r="B19" s="352"/>
      <c r="C19" s="310"/>
      <c r="D19" s="175" t="s">
        <v>148</v>
      </c>
      <c r="E19" s="164" t="s">
        <v>149</v>
      </c>
      <c r="F19" s="175" t="s">
        <v>148</v>
      </c>
      <c r="G19" s="164" t="s">
        <v>149</v>
      </c>
    </row>
    <row r="20" spans="1:7" ht="15" customHeight="1" thickBot="1">
      <c r="A20" s="380"/>
      <c r="B20" s="380"/>
      <c r="C20" s="311"/>
      <c r="D20" s="176" t="s">
        <v>150</v>
      </c>
      <c r="E20" s="177" t="s">
        <v>151</v>
      </c>
      <c r="F20" s="176" t="s">
        <v>151</v>
      </c>
      <c r="G20" s="177" t="s">
        <v>152</v>
      </c>
    </row>
    <row r="21" spans="1:7">
      <c r="A21" s="153" t="s">
        <v>153</v>
      </c>
      <c r="B21" s="153"/>
      <c r="C21" s="153"/>
      <c r="D21" s="153"/>
      <c r="E21" s="153"/>
      <c r="F21" s="153"/>
      <c r="G21" s="153"/>
    </row>
    <row r="22" spans="1:7">
      <c r="A22" s="153" t="s">
        <v>154</v>
      </c>
      <c r="B22" s="178"/>
      <c r="C22" s="178"/>
      <c r="D22" s="178"/>
      <c r="E22" s="178"/>
      <c r="F22" s="178"/>
      <c r="G22" s="178"/>
    </row>
    <row r="23" spans="1:7">
      <c r="A23" s="153" t="s">
        <v>127</v>
      </c>
      <c r="B23" s="178"/>
      <c r="C23" s="178"/>
      <c r="D23" s="178"/>
      <c r="E23" s="178"/>
      <c r="F23" s="178"/>
      <c r="G23" s="178"/>
    </row>
    <row r="24" spans="1:7">
      <c r="A24" s="153" t="s">
        <v>155</v>
      </c>
      <c r="B24" s="178"/>
      <c r="C24" s="178"/>
      <c r="D24" s="178"/>
      <c r="E24" s="178"/>
      <c r="F24" s="178"/>
      <c r="G24" s="178"/>
    </row>
    <row r="25" spans="1:7">
      <c r="A25" s="97"/>
      <c r="B25" s="161"/>
      <c r="C25" s="161"/>
      <c r="D25" s="161"/>
      <c r="E25" s="374" t="s">
        <v>91</v>
      </c>
      <c r="F25" s="374"/>
      <c r="G25" s="374"/>
    </row>
    <row r="26" spans="1:7">
      <c r="A26" s="97"/>
      <c r="B26" s="161"/>
      <c r="C26" s="161"/>
      <c r="D26" s="161"/>
      <c r="E26" s="161"/>
      <c r="F26" s="161"/>
      <c r="G26" s="161"/>
    </row>
    <row r="27" spans="1:7">
      <c r="A27" s="97"/>
      <c r="B27" s="161"/>
      <c r="C27" s="161"/>
      <c r="D27" s="161"/>
      <c r="E27" s="161"/>
      <c r="F27" s="161"/>
      <c r="G27" s="161"/>
    </row>
    <row r="28" spans="1:7">
      <c r="A28" s="161"/>
      <c r="B28" s="161"/>
      <c r="C28" s="161"/>
      <c r="D28" s="161"/>
    </row>
  </sheetData>
  <mergeCells count="20">
    <mergeCell ref="E25:G25"/>
    <mergeCell ref="A6:C6"/>
    <mergeCell ref="A7:C7"/>
    <mergeCell ref="A8:A9"/>
    <mergeCell ref="B8:C8"/>
    <mergeCell ref="B9:C9"/>
    <mergeCell ref="A10:A11"/>
    <mergeCell ref="B10:C10"/>
    <mergeCell ref="B11:C11"/>
    <mergeCell ref="A12:A17"/>
    <mergeCell ref="B12:B14"/>
    <mergeCell ref="B15:B17"/>
    <mergeCell ref="A18:C18"/>
    <mergeCell ref="A19:C20"/>
    <mergeCell ref="A1:G1"/>
    <mergeCell ref="A3:C5"/>
    <mergeCell ref="D3:D5"/>
    <mergeCell ref="E3:E5"/>
    <mergeCell ref="F3:F5"/>
    <mergeCell ref="G3:G5"/>
  </mergeCells>
  <phoneticPr fontId="3"/>
  <pageMargins left="0.78740157480314965" right="0.78740157480314965" top="0.98425196850393704" bottom="0.98425196850393704" header="0.51181102362204722" footer="0.51181102362204722"/>
  <pageSetup paperSize="9" scale="79" fitToHeight="0" orientation="portrait" r:id="rId1"/>
  <headerFooter alignWithMargins="0">
    <oddHeader>&amp;R&amp;A&amp;F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C86B2-2E4B-4118-AFDC-49C872BE6F39}">
  <sheetPr>
    <tabColor theme="7" tint="0.59999389629810485"/>
  </sheetPr>
  <dimension ref="A1:G46"/>
  <sheetViews>
    <sheetView showGridLines="0" zoomScaleNormal="100" zoomScaleSheetLayoutView="100" workbookViewId="0">
      <selection activeCell="G13" sqref="G13"/>
    </sheetView>
  </sheetViews>
  <sheetFormatPr defaultRowHeight="13"/>
  <cols>
    <col min="1" max="1" width="7.5" style="54" customWidth="1"/>
    <col min="2" max="7" width="7.6640625" style="54" customWidth="1"/>
    <col min="8" max="16384" width="8.6640625" style="54"/>
  </cols>
  <sheetData>
    <row r="1" spans="1:7" ht="16.5">
      <c r="A1" s="312" t="s">
        <v>156</v>
      </c>
      <c r="B1" s="312"/>
      <c r="C1" s="312"/>
      <c r="D1" s="312"/>
      <c r="E1" s="312"/>
      <c r="F1" s="312"/>
      <c r="G1" s="312"/>
    </row>
    <row r="2" spans="1:7" ht="13.5" customHeight="1" thickBot="1">
      <c r="A2" s="179"/>
      <c r="F2" s="381" t="s">
        <v>157</v>
      </c>
      <c r="G2" s="381"/>
    </row>
    <row r="3" spans="1:7" ht="15" customHeight="1">
      <c r="A3" s="180" t="s">
        <v>40</v>
      </c>
      <c r="B3" s="181" t="s">
        <v>5</v>
      </c>
      <c r="C3" s="182" t="s">
        <v>158</v>
      </c>
      <c r="D3" s="182" t="s">
        <v>159</v>
      </c>
      <c r="E3" s="182" t="s">
        <v>160</v>
      </c>
      <c r="F3" s="182" t="s">
        <v>161</v>
      </c>
      <c r="G3" s="182" t="s">
        <v>162</v>
      </c>
    </row>
    <row r="4" spans="1:7" ht="15" customHeight="1">
      <c r="A4" s="183" t="s">
        <v>163</v>
      </c>
      <c r="B4" s="184">
        <f>SUM(C4:G4)</f>
        <v>5</v>
      </c>
      <c r="C4" s="103">
        <v>2</v>
      </c>
      <c r="D4" s="103" t="s">
        <v>13</v>
      </c>
      <c r="E4" s="103" t="s">
        <v>13</v>
      </c>
      <c r="F4" s="103">
        <v>2</v>
      </c>
      <c r="G4" s="103">
        <v>1</v>
      </c>
    </row>
    <row r="5" spans="1:7" ht="15" customHeight="1">
      <c r="A5" s="183">
        <v>2</v>
      </c>
      <c r="B5" s="184">
        <f>SUM(C5:G5)</f>
        <v>1</v>
      </c>
      <c r="C5" s="103" t="s">
        <v>13</v>
      </c>
      <c r="D5" s="103" t="s">
        <v>13</v>
      </c>
      <c r="E5" s="103" t="s">
        <v>13</v>
      </c>
      <c r="F5" s="103">
        <v>1</v>
      </c>
      <c r="G5" s="103" t="s">
        <v>13</v>
      </c>
    </row>
    <row r="6" spans="1:7" ht="15" customHeight="1">
      <c r="A6" s="183">
        <v>3</v>
      </c>
      <c r="B6" s="184">
        <f>SUM(C6:G6)</f>
        <v>2</v>
      </c>
      <c r="C6" s="103" t="s">
        <v>164</v>
      </c>
      <c r="D6" s="103">
        <v>1</v>
      </c>
      <c r="E6" s="103" t="s">
        <v>164</v>
      </c>
      <c r="F6" s="103">
        <v>1</v>
      </c>
      <c r="G6" s="103" t="s">
        <v>164</v>
      </c>
    </row>
    <row r="7" spans="1:7" ht="15" customHeight="1">
      <c r="A7" s="183">
        <v>4</v>
      </c>
      <c r="B7" s="184">
        <f>SUM(C7:G7)</f>
        <v>3</v>
      </c>
      <c r="C7" s="103" t="s">
        <v>164</v>
      </c>
      <c r="D7" s="103">
        <v>1</v>
      </c>
      <c r="E7" s="103">
        <v>1</v>
      </c>
      <c r="F7" s="103">
        <v>1</v>
      </c>
      <c r="G7" s="103" t="s">
        <v>164</v>
      </c>
    </row>
    <row r="8" spans="1:7" ht="15" customHeight="1" thickBot="1">
      <c r="A8" s="185">
        <v>5</v>
      </c>
      <c r="B8" s="184">
        <f>SUM(C8:G8)</f>
        <v>3</v>
      </c>
      <c r="C8" s="103" t="s">
        <v>164</v>
      </c>
      <c r="D8" s="103" t="s">
        <v>164</v>
      </c>
      <c r="E8" s="103">
        <v>3</v>
      </c>
      <c r="F8" s="103" t="s">
        <v>164</v>
      </c>
      <c r="G8" s="103" t="s">
        <v>164</v>
      </c>
    </row>
    <row r="9" spans="1:7" ht="12.75" customHeight="1">
      <c r="A9" s="74"/>
      <c r="B9" s="186"/>
      <c r="C9" s="186"/>
      <c r="D9" s="186"/>
      <c r="E9" s="186"/>
      <c r="F9" s="186"/>
      <c r="G9" s="187" t="s">
        <v>165</v>
      </c>
    </row>
    <row r="10" spans="1:7" ht="12.75" customHeight="1">
      <c r="C10" s="188"/>
      <c r="D10" s="188"/>
      <c r="E10" s="188"/>
      <c r="F10" s="188"/>
      <c r="G10" s="188"/>
    </row>
    <row r="11" spans="1:7" ht="12.75" customHeight="1">
      <c r="E11" s="188"/>
      <c r="F11" s="188"/>
    </row>
    <row r="12" spans="1:7" ht="12.75" customHeight="1">
      <c r="E12" s="188"/>
      <c r="F12" s="188"/>
    </row>
    <row r="13" spans="1:7" ht="12.75" customHeight="1">
      <c r="E13" s="188"/>
    </row>
    <row r="14" spans="1:7" ht="12.75" customHeight="1">
      <c r="E14" s="188"/>
    </row>
    <row r="15" spans="1:7" ht="12.75" customHeight="1">
      <c r="E15" s="188"/>
    </row>
    <row r="16" spans="1:7" ht="12.75" customHeight="1">
      <c r="E16" s="188"/>
    </row>
    <row r="17" spans="5:5" ht="12.75" customHeight="1">
      <c r="E17" s="188"/>
    </row>
    <row r="18" spans="5:5" ht="12.75" customHeight="1"/>
    <row r="19" spans="5:5" ht="12.75" customHeight="1"/>
    <row r="20" spans="5:5" ht="12.75" customHeight="1"/>
    <row r="21" spans="5:5" ht="12.75" customHeight="1"/>
    <row r="22" spans="5:5" ht="12.75" customHeight="1"/>
    <row r="23" spans="5:5" ht="12.75" customHeight="1"/>
    <row r="24" spans="5:5" ht="12.75" customHeight="1"/>
    <row r="25" spans="5:5" ht="12.75" customHeight="1"/>
    <row r="26" spans="5:5" ht="12.75" customHeight="1"/>
    <row r="27" spans="5:5" ht="12.75" customHeight="1"/>
    <row r="28" spans="5:5" ht="12.75" customHeight="1"/>
    <row r="29" spans="5:5" ht="12.75" customHeight="1"/>
    <row r="30" spans="5:5" ht="12.75" customHeight="1"/>
    <row r="31" spans="5:5" ht="12.75" customHeight="1"/>
    <row r="32" spans="5:5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</sheetData>
  <mergeCells count="2">
    <mergeCell ref="A1:G1"/>
    <mergeCell ref="F2:G2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&amp;R&amp;A&amp;F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E3BE9-AE4A-450B-96FD-0BA393EF7D4D}">
  <sheetPr>
    <tabColor theme="7" tint="0.59999389629810485"/>
    <pageSetUpPr autoPageBreaks="0" fitToPage="1"/>
  </sheetPr>
  <dimension ref="A1:M43"/>
  <sheetViews>
    <sheetView showGridLines="0" zoomScaleNormal="100" zoomScaleSheetLayoutView="100" workbookViewId="0">
      <selection activeCell="G13" sqref="G13"/>
    </sheetView>
  </sheetViews>
  <sheetFormatPr defaultColWidth="8.25" defaultRowHeight="23.5"/>
  <cols>
    <col min="1" max="1" width="9.5" style="210" customWidth="1"/>
    <col min="2" max="2" width="7.9140625" style="190" customWidth="1"/>
    <col min="3" max="3" width="11.75" style="211" customWidth="1"/>
    <col min="4" max="7" width="11.75" style="190" customWidth="1"/>
    <col min="8" max="8" width="6.33203125" style="190" customWidth="1"/>
    <col min="9" max="10" width="5.6640625" style="190" customWidth="1"/>
    <col min="11" max="11" width="6.33203125" style="190" customWidth="1"/>
    <col min="12" max="12" width="5.6640625" style="190" customWidth="1"/>
    <col min="13" max="16384" width="8.25" style="190"/>
  </cols>
  <sheetData>
    <row r="1" spans="1:13" ht="17.25" customHeight="1">
      <c r="A1" s="384" t="s">
        <v>166</v>
      </c>
      <c r="B1" s="384"/>
      <c r="C1" s="384"/>
      <c r="D1" s="384"/>
      <c r="E1" s="384"/>
      <c r="F1" s="384"/>
      <c r="G1" s="384"/>
      <c r="H1" s="189"/>
      <c r="I1" s="189"/>
      <c r="J1" s="189"/>
      <c r="K1" s="189"/>
    </row>
    <row r="2" spans="1:13" ht="13.5" customHeight="1" thickBot="1">
      <c r="A2" s="191"/>
      <c r="B2" s="192"/>
      <c r="C2" s="192"/>
      <c r="D2" s="192"/>
      <c r="E2" s="192"/>
      <c r="F2" s="192"/>
      <c r="G2" s="193" t="s">
        <v>167</v>
      </c>
      <c r="H2" s="193"/>
      <c r="I2" s="193"/>
      <c r="J2" s="193"/>
      <c r="L2" s="193"/>
    </row>
    <row r="3" spans="1:13" ht="15" customHeight="1">
      <c r="A3" s="385" t="s">
        <v>168</v>
      </c>
      <c r="B3" s="386"/>
      <c r="C3" s="194" t="s">
        <v>169</v>
      </c>
      <c r="D3" s="195" t="s">
        <v>170</v>
      </c>
      <c r="E3" s="194">
        <v>3</v>
      </c>
      <c r="F3" s="194">
        <v>4</v>
      </c>
      <c r="G3" s="194">
        <v>5</v>
      </c>
      <c r="H3" s="196"/>
      <c r="I3" s="196"/>
      <c r="J3" s="196"/>
      <c r="K3" s="196"/>
      <c r="L3" s="196"/>
    </row>
    <row r="4" spans="1:13" ht="15" customHeight="1">
      <c r="A4" s="387" t="s">
        <v>5</v>
      </c>
      <c r="B4" s="197" t="s">
        <v>171</v>
      </c>
      <c r="C4" s="198">
        <v>96</v>
      </c>
      <c r="D4" s="198">
        <v>154</v>
      </c>
      <c r="E4" s="198">
        <v>144</v>
      </c>
      <c r="F4" s="198">
        <v>107</v>
      </c>
      <c r="G4" s="198">
        <v>109</v>
      </c>
      <c r="H4" s="198"/>
      <c r="I4" s="198"/>
      <c r="J4" s="198"/>
      <c r="K4" s="198"/>
      <c r="L4" s="198"/>
    </row>
    <row r="5" spans="1:13" ht="15" customHeight="1">
      <c r="A5" s="387"/>
      <c r="B5" s="197" t="s">
        <v>172</v>
      </c>
      <c r="C5" s="199">
        <v>101</v>
      </c>
      <c r="D5" s="199">
        <v>148</v>
      </c>
      <c r="E5" s="199">
        <v>147</v>
      </c>
      <c r="F5" s="199">
        <v>109</v>
      </c>
      <c r="G5" s="199">
        <v>110</v>
      </c>
      <c r="H5" s="199"/>
      <c r="I5" s="199"/>
      <c r="J5" s="199"/>
      <c r="K5" s="199"/>
      <c r="L5" s="199"/>
      <c r="M5" s="200"/>
    </row>
    <row r="6" spans="1:13" ht="15" customHeight="1">
      <c r="A6" s="382" t="s">
        <v>173</v>
      </c>
      <c r="B6" s="201" t="s">
        <v>171</v>
      </c>
      <c r="C6" s="202">
        <v>5</v>
      </c>
      <c r="D6" s="202">
        <v>5</v>
      </c>
      <c r="E6" s="202">
        <v>5</v>
      </c>
      <c r="F6" s="202">
        <v>5</v>
      </c>
      <c r="G6" s="202">
        <v>2</v>
      </c>
      <c r="H6" s="202"/>
      <c r="I6" s="202"/>
      <c r="J6" s="202"/>
      <c r="K6" s="202"/>
      <c r="L6" s="202"/>
    </row>
    <row r="7" spans="1:13" ht="15" customHeight="1">
      <c r="A7" s="382"/>
      <c r="B7" s="201" t="s">
        <v>172</v>
      </c>
      <c r="C7" s="202">
        <v>5</v>
      </c>
      <c r="D7" s="202">
        <v>5</v>
      </c>
      <c r="E7" s="202">
        <v>5</v>
      </c>
      <c r="F7" s="202">
        <v>5</v>
      </c>
      <c r="G7" s="202">
        <v>2</v>
      </c>
      <c r="H7" s="202"/>
      <c r="I7" s="202"/>
      <c r="J7" s="202"/>
      <c r="K7" s="202"/>
      <c r="L7" s="202"/>
    </row>
    <row r="8" spans="1:13" ht="15" customHeight="1">
      <c r="A8" s="388" t="s">
        <v>174</v>
      </c>
      <c r="B8" s="201" t="s">
        <v>171</v>
      </c>
      <c r="C8" s="202">
        <v>4</v>
      </c>
      <c r="D8" s="202">
        <v>3</v>
      </c>
      <c r="E8" s="202">
        <v>1</v>
      </c>
      <c r="F8" s="202">
        <v>3</v>
      </c>
      <c r="G8" s="202">
        <v>3</v>
      </c>
      <c r="H8" s="202"/>
      <c r="I8" s="202"/>
      <c r="J8" s="202"/>
      <c r="K8" s="202"/>
      <c r="L8" s="202"/>
    </row>
    <row r="9" spans="1:13" ht="15" customHeight="1">
      <c r="A9" s="389"/>
      <c r="B9" s="201" t="s">
        <v>172</v>
      </c>
      <c r="C9" s="202">
        <v>4</v>
      </c>
      <c r="D9" s="202">
        <v>3</v>
      </c>
      <c r="E9" s="202">
        <v>1</v>
      </c>
      <c r="F9" s="202">
        <v>3</v>
      </c>
      <c r="G9" s="202">
        <v>3</v>
      </c>
      <c r="H9" s="202"/>
      <c r="I9" s="202"/>
      <c r="J9" s="202"/>
      <c r="K9" s="202"/>
      <c r="L9" s="202"/>
    </row>
    <row r="10" spans="1:13" ht="15" customHeight="1">
      <c r="A10" s="388" t="s">
        <v>175</v>
      </c>
      <c r="B10" s="201" t="s">
        <v>171</v>
      </c>
      <c r="C10" s="202">
        <v>23</v>
      </c>
      <c r="D10" s="202">
        <v>45</v>
      </c>
      <c r="E10" s="202">
        <v>34</v>
      </c>
      <c r="F10" s="202">
        <v>43</v>
      </c>
      <c r="G10" s="202">
        <v>39</v>
      </c>
      <c r="H10" s="202"/>
      <c r="I10" s="202"/>
      <c r="J10" s="202"/>
      <c r="K10" s="202"/>
      <c r="L10" s="202"/>
    </row>
    <row r="11" spans="1:13" ht="15" customHeight="1">
      <c r="A11" s="389"/>
      <c r="B11" s="201" t="s">
        <v>172</v>
      </c>
      <c r="C11" s="202">
        <v>22</v>
      </c>
      <c r="D11" s="202">
        <v>44</v>
      </c>
      <c r="E11" s="202">
        <v>35</v>
      </c>
      <c r="F11" s="202">
        <v>44</v>
      </c>
      <c r="G11" s="202">
        <v>39</v>
      </c>
      <c r="H11" s="202"/>
      <c r="I11" s="202"/>
      <c r="J11" s="202"/>
      <c r="K11" s="202"/>
      <c r="L11" s="202"/>
      <c r="M11" s="203"/>
    </row>
    <row r="12" spans="1:13" ht="15" customHeight="1">
      <c r="A12" s="382" t="s">
        <v>176</v>
      </c>
      <c r="B12" s="201" t="s">
        <v>171</v>
      </c>
      <c r="C12" s="202">
        <v>64</v>
      </c>
      <c r="D12" s="202">
        <v>101</v>
      </c>
      <c r="E12" s="202">
        <v>104</v>
      </c>
      <c r="F12" s="202">
        <v>56</v>
      </c>
      <c r="G12" s="202">
        <v>65</v>
      </c>
      <c r="H12" s="202"/>
      <c r="I12" s="202"/>
      <c r="J12" s="202"/>
      <c r="K12" s="202"/>
      <c r="L12" s="202"/>
      <c r="M12" s="204"/>
    </row>
    <row r="13" spans="1:13" ht="15" customHeight="1" thickBot="1">
      <c r="A13" s="383"/>
      <c r="B13" s="205" t="s">
        <v>172</v>
      </c>
      <c r="C13" s="206">
        <v>70</v>
      </c>
      <c r="D13" s="206">
        <v>96</v>
      </c>
      <c r="E13" s="206">
        <v>106</v>
      </c>
      <c r="F13" s="206">
        <v>57</v>
      </c>
      <c r="G13" s="206">
        <v>66</v>
      </c>
      <c r="H13" s="202"/>
      <c r="I13" s="202"/>
      <c r="J13" s="202"/>
      <c r="K13" s="202"/>
      <c r="L13" s="202"/>
      <c r="M13" s="204"/>
    </row>
    <row r="14" spans="1:13" ht="13.5" customHeight="1">
      <c r="A14" s="207" t="s">
        <v>177</v>
      </c>
      <c r="B14" s="208"/>
      <c r="C14" s="208"/>
      <c r="D14" s="208"/>
      <c r="E14" s="208"/>
      <c r="F14" s="208"/>
      <c r="G14" s="208"/>
      <c r="H14" s="208"/>
      <c r="L14" s="209"/>
    </row>
    <row r="15" spans="1:13" ht="13.5" customHeight="1">
      <c r="A15" s="207" t="s">
        <v>178</v>
      </c>
      <c r="B15" s="208"/>
      <c r="C15" s="208"/>
      <c r="D15" s="208"/>
      <c r="E15" s="208"/>
      <c r="F15" s="208"/>
      <c r="G15" s="76" t="s">
        <v>165</v>
      </c>
      <c r="H15" s="208"/>
      <c r="L15" s="209"/>
    </row>
    <row r="16" spans="1:13" ht="13.25" customHeight="1">
      <c r="G16" s="193"/>
    </row>
    <row r="17" spans="1:12">
      <c r="L17" s="209"/>
    </row>
    <row r="18" spans="1:12">
      <c r="L18" s="209"/>
    </row>
    <row r="19" spans="1:12">
      <c r="L19" s="209"/>
    </row>
    <row r="20" spans="1:12">
      <c r="L20" s="209"/>
    </row>
    <row r="21" spans="1:12" ht="13.5" customHeight="1">
      <c r="L21" s="209"/>
    </row>
    <row r="22" spans="1:12">
      <c r="L22" s="209"/>
    </row>
    <row r="23" spans="1:12" ht="13">
      <c r="A23" s="190"/>
      <c r="C23" s="190"/>
    </row>
    <row r="24" spans="1:12" ht="13">
      <c r="A24" s="190"/>
      <c r="C24" s="190"/>
    </row>
    <row r="25" spans="1:12" ht="13">
      <c r="A25" s="190"/>
      <c r="C25" s="190"/>
    </row>
    <row r="26" spans="1:12" ht="13">
      <c r="A26" s="190"/>
      <c r="C26" s="190"/>
    </row>
    <row r="27" spans="1:12" ht="13">
      <c r="A27" s="190"/>
      <c r="C27" s="190"/>
    </row>
    <row r="28" spans="1:12" ht="13">
      <c r="A28" s="190"/>
      <c r="C28" s="190"/>
    </row>
    <row r="29" spans="1:12" ht="13.5" customHeight="1">
      <c r="A29" s="190"/>
      <c r="C29" s="190"/>
    </row>
    <row r="30" spans="1:12" ht="13">
      <c r="A30" s="190"/>
      <c r="C30" s="190"/>
    </row>
    <row r="31" spans="1:12" ht="13">
      <c r="A31" s="190"/>
      <c r="C31" s="190"/>
    </row>
    <row r="32" spans="1:12" ht="13">
      <c r="A32" s="190"/>
      <c r="C32" s="190"/>
    </row>
    <row r="33" s="190" customFormat="1" ht="13"/>
    <row r="34" s="190" customFormat="1" ht="13"/>
    <row r="35" s="190" customFormat="1" ht="13"/>
    <row r="36" s="190" customFormat="1" ht="13"/>
    <row r="37" s="190" customFormat="1" ht="13"/>
    <row r="38" s="190" customFormat="1" ht="13"/>
    <row r="39" s="190" customFormat="1" ht="13"/>
    <row r="40" s="190" customFormat="1" ht="13"/>
    <row r="41" s="190" customFormat="1" ht="13"/>
    <row r="42" s="190" customFormat="1" ht="13"/>
    <row r="43" s="190" customFormat="1" ht="13"/>
  </sheetData>
  <mergeCells count="7">
    <mergeCell ref="A12:A13"/>
    <mergeCell ref="A1:G1"/>
    <mergeCell ref="A3:B3"/>
    <mergeCell ref="A4:A5"/>
    <mergeCell ref="A6:A7"/>
    <mergeCell ref="A8:A9"/>
    <mergeCell ref="A10:A11"/>
  </mergeCells>
  <phoneticPr fontId="3"/>
  <pageMargins left="0.78740157480314965" right="0.78740157480314965" top="0.98425196850393704" bottom="0.98425196850393704" header="0.51181102362204722" footer="0.51181102362204722"/>
  <pageSetup paperSize="9" fitToHeight="0" orientation="portrait" cellComments="asDisplayed" r:id="rId1"/>
  <headerFooter alignWithMargins="0">
    <oddHeader>&amp;R&amp;A&amp;F</oddHeader>
  </headerFooter>
  <drawing r:id="rId2"/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芦沢　和香子</dc:creator>
  <dcterms:modified xsi:type="dcterms:W3CDTF">2024-10-07T05:47:11Z</dcterms:modified>
  <cp:lastModifiedBy>芦沢　和香子</cp:lastModifiedBy>
  <dcterms:created xsi:type="dcterms:W3CDTF">2024-08-29T07:11:33Z</dcterms:created>
</cp:coreProperties>
</file>