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Difilv01\三鷹市\部_課フォルダ\課2\市民課\庶務・年金係\31_住基統計\50_オープンデータ\公表データ\令和5年\"/>
    </mc:Choice>
  </mc:AlternateContent>
  <bookViews>
    <workbookView xWindow="-110" yWindow="-110" windowWidth="19420" windowHeight="10300" tabRatio="677" xr2:uid="{00000000-000D-0000-FFFF-FFFF00000000}"/>
  </bookViews>
  <sheets>
    <sheet name="1201" sheetId="18" r:id="rId1"/>
    <sheet name="1101" sheetId="19" r:id="rId2"/>
    <sheet name="1001" sheetId="20" r:id="rId3"/>
    <sheet name="0901" sheetId="21" r:id="rId4"/>
    <sheet name="0801" sheetId="22" r:id="rId5"/>
    <sheet name="0701" sheetId="23" r:id="rId6"/>
    <sheet name="0601" sheetId="24" r:id="rId7"/>
    <sheet name="0501" sheetId="25" r:id="rId8"/>
    <sheet name="0401" sheetId="13" r:id="rId9"/>
    <sheet name="0301" sheetId="15" r:id="rId10"/>
    <sheet name="0201" sheetId="16" r:id="rId11"/>
    <sheet name="0101" sheetId="17" r:id="rId12"/>
  </sheets>
  <definedNames>
    <definedName name="_AB6020" localSheetId="11">'0101'!$A$3:$F$77</definedName>
    <definedName name="_AB6020" localSheetId="10">'0201'!$A$3:$F$77</definedName>
    <definedName name="_AB6020" localSheetId="9">'0301'!$A$3:$F$77</definedName>
    <definedName name="_AB6020" localSheetId="8">'0401'!$A$3:$F$70</definedName>
    <definedName name="_AB6020" localSheetId="7">'0501'!$A$3:$F$77</definedName>
    <definedName name="_AB6020" localSheetId="6">'0601'!$A$3:$F$77</definedName>
    <definedName name="_AB6020" localSheetId="5">'0701'!$A$3:$F$77</definedName>
    <definedName name="_AB6020" localSheetId="4">'0801'!$A$3:$F$77</definedName>
    <definedName name="_AB6020" localSheetId="3">'0901'!$A$3:$F$71</definedName>
    <definedName name="_AB6020" localSheetId="2">'1001'!$A$3:$F$77</definedName>
    <definedName name="_AB6020" localSheetId="1">'1101'!$A$3:$F$77</definedName>
    <definedName name="_AB6020" localSheetId="0">'1201'!$A$3:$F$77</definedName>
    <definedName name="_AB6020">#REF!</definedName>
    <definedName name="_xlnm.Print_Area" localSheetId="11">'0101'!$A$1:$M$45</definedName>
    <definedName name="_xlnm.Print_Area" localSheetId="10">'0201'!$A$1:$M$45</definedName>
    <definedName name="_xlnm.Print_Area" localSheetId="9">'0301'!$A$1:$M$45</definedName>
    <definedName name="_xlnm.Print_Area" localSheetId="8">'0401'!$A$1:$M$45</definedName>
    <definedName name="_xlnm.Print_Area" localSheetId="6">'0601'!$A$1:$M$45</definedName>
    <definedName name="_xlnm.Print_Area" localSheetId="5">'0701'!$A$1:$M$45</definedName>
    <definedName name="_xlnm.Print_Area" localSheetId="3">'0901'!$A$1:$M$44</definedName>
    <definedName name="_xlnm.Print_Area" localSheetId="1">'1101'!$A$1:$L$44</definedName>
    <definedName name="_xlnm.Print_Area" localSheetId="0">'1201'!$A$1:$L$44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18" l="1"/>
  <c r="J41" i="18"/>
  <c r="I41" i="18"/>
  <c r="K39" i="18" l="1"/>
  <c r="J39" i="18"/>
  <c r="L39" i="18" s="1"/>
  <c r="I39" i="18"/>
  <c r="L41" i="18"/>
  <c r="I41" i="19"/>
  <c r="K41" i="20"/>
  <c r="J41" i="20"/>
  <c r="L41" i="20" s="1"/>
  <c r="I41" i="20"/>
  <c r="K39" i="20"/>
  <c r="J39" i="20"/>
  <c r="L39" i="20" s="1"/>
  <c r="I39" i="20"/>
  <c r="F4" i="18" l="1"/>
  <c r="F5" i="18"/>
  <c r="F6" i="18"/>
  <c r="F7" i="18"/>
  <c r="F8" i="18"/>
  <c r="F9" i="18"/>
  <c r="F10" i="18"/>
  <c r="F11" i="18"/>
  <c r="F12" i="18"/>
  <c r="C13" i="18"/>
  <c r="D13" i="18"/>
  <c r="E13" i="18"/>
  <c r="F14" i="18"/>
  <c r="F15" i="18"/>
  <c r="F16" i="18"/>
  <c r="F17" i="18"/>
  <c r="F18" i="18"/>
  <c r="F19" i="18"/>
  <c r="F20" i="18"/>
  <c r="C21" i="18"/>
  <c r="D21" i="18"/>
  <c r="E21" i="18"/>
  <c r="F22" i="18"/>
  <c r="F23" i="18"/>
  <c r="F24" i="18"/>
  <c r="F25" i="18"/>
  <c r="F26" i="18"/>
  <c r="C27" i="18"/>
  <c r="D27" i="18"/>
  <c r="E27" i="18"/>
  <c r="F28" i="18"/>
  <c r="F29" i="18"/>
  <c r="F30" i="18"/>
  <c r="F31" i="18"/>
  <c r="C32" i="18"/>
  <c r="D32" i="18"/>
  <c r="E32" i="18"/>
  <c r="F33" i="18"/>
  <c r="F34" i="18"/>
  <c r="F35" i="18"/>
  <c r="F36" i="18"/>
  <c r="C37" i="18"/>
  <c r="D37" i="18"/>
  <c r="E37" i="18"/>
  <c r="F38" i="18"/>
  <c r="F39" i="18"/>
  <c r="F40" i="18"/>
  <c r="F41" i="18"/>
  <c r="F42" i="18"/>
  <c r="F43" i="18"/>
  <c r="C44" i="18"/>
  <c r="D44" i="18"/>
  <c r="E44" i="18"/>
  <c r="L4" i="18"/>
  <c r="L5" i="18"/>
  <c r="L6" i="18"/>
  <c r="L7" i="18"/>
  <c r="L8" i="18"/>
  <c r="L9" i="18"/>
  <c r="L10" i="18"/>
  <c r="L11" i="18"/>
  <c r="L12" i="18"/>
  <c r="I13" i="18"/>
  <c r="J13" i="18"/>
  <c r="K13" i="18"/>
  <c r="L14" i="18"/>
  <c r="L15" i="18"/>
  <c r="L16" i="18"/>
  <c r="L17" i="18"/>
  <c r="L18" i="18"/>
  <c r="I19" i="18"/>
  <c r="J19" i="18"/>
  <c r="K19" i="18"/>
  <c r="L20" i="18"/>
  <c r="L21" i="18"/>
  <c r="L22" i="18"/>
  <c r="I23" i="18"/>
  <c r="J23" i="18"/>
  <c r="K23" i="18"/>
  <c r="L23" i="18" s="1"/>
  <c r="L24" i="18"/>
  <c r="L25" i="18"/>
  <c r="L26" i="18"/>
  <c r="L27" i="18"/>
  <c r="I28" i="18"/>
  <c r="J28" i="18"/>
  <c r="K28" i="18"/>
  <c r="L29" i="18"/>
  <c r="L30" i="18"/>
  <c r="L31" i="18"/>
  <c r="L32" i="18"/>
  <c r="L33" i="18"/>
  <c r="L34" i="18"/>
  <c r="I35" i="18"/>
  <c r="J35" i="18"/>
  <c r="K35" i="18"/>
  <c r="L35" i="18" s="1"/>
  <c r="F4" i="19"/>
  <c r="F5" i="19"/>
  <c r="F6" i="19"/>
  <c r="F7" i="19"/>
  <c r="F8" i="19"/>
  <c r="F9" i="19"/>
  <c r="F10" i="19"/>
  <c r="F11" i="19"/>
  <c r="F12" i="19"/>
  <c r="C13" i="19"/>
  <c r="D13" i="19"/>
  <c r="E13" i="19"/>
  <c r="F14" i="19"/>
  <c r="F15" i="19"/>
  <c r="F16" i="19"/>
  <c r="F17" i="19"/>
  <c r="F18" i="19"/>
  <c r="F19" i="19"/>
  <c r="F20" i="19"/>
  <c r="C21" i="19"/>
  <c r="D21" i="19"/>
  <c r="E21" i="19"/>
  <c r="F21" i="19" s="1"/>
  <c r="F22" i="19"/>
  <c r="F23" i="19"/>
  <c r="F24" i="19"/>
  <c r="F25" i="19"/>
  <c r="F26" i="19"/>
  <c r="C27" i="19"/>
  <c r="D27" i="19"/>
  <c r="E27" i="19"/>
  <c r="F28" i="19"/>
  <c r="F29" i="19"/>
  <c r="F30" i="19"/>
  <c r="F31" i="19"/>
  <c r="C32" i="19"/>
  <c r="D32" i="19"/>
  <c r="E32" i="19"/>
  <c r="F33" i="19"/>
  <c r="F34" i="19"/>
  <c r="F35" i="19"/>
  <c r="F36" i="19"/>
  <c r="C37" i="19"/>
  <c r="D37" i="19"/>
  <c r="E37" i="19"/>
  <c r="F38" i="19"/>
  <c r="F39" i="19"/>
  <c r="F40" i="19"/>
  <c r="F41" i="19"/>
  <c r="F42" i="19"/>
  <c r="F43" i="19"/>
  <c r="F32" i="19" l="1"/>
  <c r="F13" i="19"/>
  <c r="F37" i="18"/>
  <c r="L28" i="18"/>
  <c r="F21" i="18"/>
  <c r="L19" i="18"/>
  <c r="F37" i="19"/>
  <c r="F27" i="19"/>
  <c r="L13" i="18"/>
  <c r="F32" i="18"/>
  <c r="F27" i="18"/>
  <c r="F13" i="18"/>
  <c r="F44" i="18"/>
  <c r="D13" i="23" l="1"/>
  <c r="E13" i="23"/>
  <c r="C13" i="23"/>
  <c r="J35" i="23" l="1"/>
  <c r="K35" i="23"/>
  <c r="I35" i="23"/>
  <c r="F4" i="15"/>
  <c r="F5" i="15"/>
  <c r="F6" i="15"/>
  <c r="F7" i="15"/>
  <c r="F8" i="15"/>
  <c r="F9" i="15"/>
  <c r="F10" i="15"/>
  <c r="F11" i="15"/>
  <c r="F12" i="15"/>
  <c r="F14" i="15"/>
  <c r="F15" i="15"/>
  <c r="F16" i="15"/>
  <c r="F17" i="15"/>
  <c r="F18" i="15"/>
  <c r="F19" i="15"/>
  <c r="F20" i="15"/>
  <c r="L30" i="23"/>
  <c r="L31" i="23"/>
  <c r="L32" i="23"/>
  <c r="L33" i="23"/>
  <c r="L34" i="23"/>
  <c r="L29" i="23"/>
  <c r="L25" i="23"/>
  <c r="L26" i="23"/>
  <c r="L27" i="23"/>
  <c r="L24" i="23"/>
  <c r="L21" i="23"/>
  <c r="L22" i="23"/>
  <c r="L20" i="23"/>
  <c r="L15" i="23"/>
  <c r="L16" i="23"/>
  <c r="L17" i="23"/>
  <c r="L18" i="23"/>
  <c r="L14" i="23"/>
  <c r="L5" i="23"/>
  <c r="L6" i="23"/>
  <c r="L7" i="23"/>
  <c r="L8" i="23"/>
  <c r="L9" i="23"/>
  <c r="L10" i="23"/>
  <c r="L11" i="23"/>
  <c r="L12" i="23"/>
  <c r="L4" i="23"/>
  <c r="F39" i="23"/>
  <c r="F40" i="23"/>
  <c r="F41" i="23"/>
  <c r="F42" i="23"/>
  <c r="F43" i="23"/>
  <c r="F38" i="23"/>
  <c r="F34" i="23"/>
  <c r="F35" i="23"/>
  <c r="F36" i="23"/>
  <c r="F33" i="23"/>
  <c r="F29" i="23"/>
  <c r="F30" i="23"/>
  <c r="F31" i="23"/>
  <c r="F28" i="23"/>
  <c r="F23" i="23"/>
  <c r="F24" i="23"/>
  <c r="F25" i="23"/>
  <c r="F26" i="23"/>
  <c r="F22" i="23"/>
  <c r="F15" i="23"/>
  <c r="F16" i="23"/>
  <c r="F17" i="23"/>
  <c r="F18" i="23"/>
  <c r="F19" i="23"/>
  <c r="F20" i="23"/>
  <c r="F14" i="23"/>
  <c r="F6" i="23"/>
  <c r="F7" i="23"/>
  <c r="F8" i="23"/>
  <c r="F9" i="23"/>
  <c r="F10" i="23"/>
  <c r="F11" i="23"/>
  <c r="F12" i="23"/>
  <c r="F5" i="23"/>
  <c r="F4" i="23"/>
  <c r="I13" i="22"/>
  <c r="J13" i="22"/>
  <c r="K13" i="22"/>
  <c r="C21" i="22"/>
  <c r="D21" i="22"/>
  <c r="E21" i="22"/>
  <c r="I35" i="13"/>
  <c r="J35" i="13"/>
  <c r="K35" i="13"/>
  <c r="M48" i="18"/>
  <c r="I23" i="24"/>
  <c r="J23" i="24"/>
  <c r="K23" i="24"/>
  <c r="C27" i="25"/>
  <c r="D27" i="25"/>
  <c r="E27" i="25"/>
  <c r="C27" i="17"/>
  <c r="D27" i="17"/>
  <c r="E27" i="17"/>
  <c r="F4" i="25"/>
  <c r="F5" i="25"/>
  <c r="F6" i="25"/>
  <c r="F7" i="25"/>
  <c r="F8" i="25"/>
  <c r="F9" i="25"/>
  <c r="F10" i="25"/>
  <c r="F11" i="25"/>
  <c r="F12" i="25"/>
  <c r="F14" i="25"/>
  <c r="F15" i="25"/>
  <c r="F16" i="25"/>
  <c r="F17" i="25"/>
  <c r="F18" i="25"/>
  <c r="F19" i="25"/>
  <c r="F20" i="25"/>
  <c r="E44" i="25"/>
  <c r="D44" i="25"/>
  <c r="C44" i="25"/>
  <c r="F43" i="25"/>
  <c r="F42" i="25"/>
  <c r="F41" i="25"/>
  <c r="F40" i="25"/>
  <c r="F39" i="25"/>
  <c r="F38" i="25"/>
  <c r="E37" i="25"/>
  <c r="D37" i="25"/>
  <c r="C37" i="25"/>
  <c r="F36" i="25"/>
  <c r="K35" i="25"/>
  <c r="J35" i="25"/>
  <c r="I35" i="25"/>
  <c r="F35" i="25"/>
  <c r="L34" i="25"/>
  <c r="F34" i="25"/>
  <c r="L33" i="25"/>
  <c r="F33" i="25"/>
  <c r="L32" i="25"/>
  <c r="E32" i="25"/>
  <c r="D32" i="25"/>
  <c r="C32" i="25"/>
  <c r="L31" i="25"/>
  <c r="F31" i="25"/>
  <c r="L30" i="25"/>
  <c r="F30" i="25"/>
  <c r="L29" i="25"/>
  <c r="F29" i="25"/>
  <c r="K28" i="25"/>
  <c r="J28" i="25"/>
  <c r="I28" i="25"/>
  <c r="F28" i="25"/>
  <c r="L27" i="25"/>
  <c r="L26" i="25"/>
  <c r="F26" i="25"/>
  <c r="L25" i="25"/>
  <c r="F25" i="25"/>
  <c r="L24" i="25"/>
  <c r="F24" i="25"/>
  <c r="K23" i="25"/>
  <c r="J23" i="25"/>
  <c r="I23" i="25"/>
  <c r="F23" i="25"/>
  <c r="L22" i="25"/>
  <c r="F22" i="25"/>
  <c r="L21" i="25"/>
  <c r="E21" i="25"/>
  <c r="D21" i="25"/>
  <c r="C21" i="25"/>
  <c r="L20" i="25"/>
  <c r="K19" i="25"/>
  <c r="J19" i="25"/>
  <c r="I19" i="25"/>
  <c r="L18" i="25"/>
  <c r="L17" i="25"/>
  <c r="L16" i="25"/>
  <c r="L15" i="25"/>
  <c r="L14" i="25"/>
  <c r="K13" i="25"/>
  <c r="J13" i="25"/>
  <c r="I13" i="25"/>
  <c r="E13" i="25"/>
  <c r="D13" i="25"/>
  <c r="C13" i="25"/>
  <c r="L12" i="25"/>
  <c r="L11" i="25"/>
  <c r="L10" i="25"/>
  <c r="L9" i="25"/>
  <c r="L8" i="25"/>
  <c r="L7" i="25"/>
  <c r="L6" i="25"/>
  <c r="L5" i="25"/>
  <c r="L4" i="25"/>
  <c r="E44" i="24"/>
  <c r="D44" i="24"/>
  <c r="C44" i="24"/>
  <c r="F43" i="24"/>
  <c r="F42" i="24"/>
  <c r="F41" i="24"/>
  <c r="F40" i="24"/>
  <c r="F39" i="24"/>
  <c r="F38" i="24"/>
  <c r="E37" i="24"/>
  <c r="D37" i="24"/>
  <c r="C37" i="24"/>
  <c r="F36" i="24"/>
  <c r="K35" i="24"/>
  <c r="J35" i="24"/>
  <c r="I35" i="24"/>
  <c r="F35" i="24"/>
  <c r="L34" i="24"/>
  <c r="F34" i="24"/>
  <c r="L33" i="24"/>
  <c r="F33" i="24"/>
  <c r="L32" i="24"/>
  <c r="E32" i="24"/>
  <c r="D32" i="24"/>
  <c r="C32" i="24"/>
  <c r="L31" i="24"/>
  <c r="F31" i="24"/>
  <c r="L30" i="24"/>
  <c r="F30" i="24"/>
  <c r="L29" i="24"/>
  <c r="F29" i="24"/>
  <c r="K28" i="24"/>
  <c r="J28" i="24"/>
  <c r="I28" i="24"/>
  <c r="F28" i="24"/>
  <c r="L27" i="24"/>
  <c r="E27" i="24"/>
  <c r="D27" i="24"/>
  <c r="C27" i="24"/>
  <c r="L26" i="24"/>
  <c r="F26" i="24"/>
  <c r="L25" i="24"/>
  <c r="F25" i="24"/>
  <c r="L24" i="24"/>
  <c r="F24" i="24"/>
  <c r="F23" i="24"/>
  <c r="L22" i="24"/>
  <c r="F22" i="24"/>
  <c r="L21" i="24"/>
  <c r="E21" i="24"/>
  <c r="D21" i="24"/>
  <c r="C21" i="24"/>
  <c r="L20" i="24"/>
  <c r="F20" i="24"/>
  <c r="K19" i="24"/>
  <c r="J19" i="24"/>
  <c r="I19" i="24"/>
  <c r="F19" i="24"/>
  <c r="L18" i="24"/>
  <c r="F18" i="24"/>
  <c r="L17" i="24"/>
  <c r="F17" i="24"/>
  <c r="L16" i="24"/>
  <c r="F16" i="24"/>
  <c r="L15" i="24"/>
  <c r="F15" i="24"/>
  <c r="L14" i="24"/>
  <c r="F14" i="24"/>
  <c r="K13" i="24"/>
  <c r="J13" i="24"/>
  <c r="I13" i="24"/>
  <c r="E13" i="24"/>
  <c r="D13" i="24"/>
  <c r="C13" i="24"/>
  <c r="L12" i="24"/>
  <c r="F12" i="24"/>
  <c r="L11" i="24"/>
  <c r="F11" i="24"/>
  <c r="L10" i="24"/>
  <c r="F10" i="24"/>
  <c r="L9" i="24"/>
  <c r="F9" i="24"/>
  <c r="L8" i="24"/>
  <c r="F8" i="24"/>
  <c r="L7" i="24"/>
  <c r="F7" i="24"/>
  <c r="L6" i="24"/>
  <c r="F6" i="24"/>
  <c r="L5" i="24"/>
  <c r="F5" i="24"/>
  <c r="L4" i="24"/>
  <c r="F4" i="24"/>
  <c r="E44" i="23"/>
  <c r="D44" i="23"/>
  <c r="C44" i="23"/>
  <c r="E37" i="23"/>
  <c r="D37" i="23"/>
  <c r="C37" i="23"/>
  <c r="E32" i="23"/>
  <c r="D32" i="23"/>
  <c r="C32" i="23"/>
  <c r="K28" i="23"/>
  <c r="J28" i="23"/>
  <c r="I28" i="23"/>
  <c r="E27" i="23"/>
  <c r="D27" i="23"/>
  <c r="C27" i="23"/>
  <c r="K23" i="23"/>
  <c r="J23" i="23"/>
  <c r="I23" i="23"/>
  <c r="E21" i="23"/>
  <c r="D21" i="23"/>
  <c r="C21" i="23"/>
  <c r="K19" i="23"/>
  <c r="J19" i="23"/>
  <c r="I19" i="23"/>
  <c r="K13" i="23"/>
  <c r="J13" i="23"/>
  <c r="I13" i="23"/>
  <c r="F13" i="23"/>
  <c r="E44" i="22"/>
  <c r="D44" i="22"/>
  <c r="C44" i="22"/>
  <c r="F43" i="22"/>
  <c r="F42" i="22"/>
  <c r="F41" i="22"/>
  <c r="F40" i="22"/>
  <c r="F39" i="22"/>
  <c r="F38" i="22"/>
  <c r="E37" i="22"/>
  <c r="D37" i="22"/>
  <c r="C37" i="22"/>
  <c r="F36" i="22"/>
  <c r="K35" i="22"/>
  <c r="J35" i="22"/>
  <c r="I35" i="22"/>
  <c r="F35" i="22"/>
  <c r="L34" i="22"/>
  <c r="F34" i="22"/>
  <c r="L33" i="22"/>
  <c r="F33" i="22"/>
  <c r="L32" i="22"/>
  <c r="E32" i="22"/>
  <c r="D32" i="22"/>
  <c r="C32" i="22"/>
  <c r="L31" i="22"/>
  <c r="F31" i="22"/>
  <c r="L30" i="22"/>
  <c r="F30" i="22"/>
  <c r="L29" i="22"/>
  <c r="F29" i="22"/>
  <c r="K28" i="22"/>
  <c r="J28" i="22"/>
  <c r="I28" i="22"/>
  <c r="F28" i="22"/>
  <c r="L27" i="22"/>
  <c r="E27" i="22"/>
  <c r="D27" i="22"/>
  <c r="C27" i="22"/>
  <c r="L26" i="22"/>
  <c r="F26" i="22"/>
  <c r="L25" i="22"/>
  <c r="F25" i="22"/>
  <c r="L24" i="22"/>
  <c r="F24" i="22"/>
  <c r="K23" i="22"/>
  <c r="J23" i="22"/>
  <c r="I23" i="22"/>
  <c r="F23" i="22"/>
  <c r="L22" i="22"/>
  <c r="F22" i="22"/>
  <c r="L21" i="22"/>
  <c r="L20" i="22"/>
  <c r="F20" i="22"/>
  <c r="K19" i="22"/>
  <c r="J19" i="22"/>
  <c r="I19" i="22"/>
  <c r="F19" i="22"/>
  <c r="L18" i="22"/>
  <c r="F18" i="22"/>
  <c r="L17" i="22"/>
  <c r="F17" i="22"/>
  <c r="L16" i="22"/>
  <c r="F16" i="22"/>
  <c r="L15" i="22"/>
  <c r="F15" i="22"/>
  <c r="L14" i="22"/>
  <c r="F14" i="22"/>
  <c r="E13" i="22"/>
  <c r="D13" i="22"/>
  <c r="C13" i="22"/>
  <c r="L12" i="22"/>
  <c r="F12" i="22"/>
  <c r="L11" i="22"/>
  <c r="F11" i="22"/>
  <c r="L10" i="22"/>
  <c r="F10" i="22"/>
  <c r="L9" i="22"/>
  <c r="F9" i="22"/>
  <c r="L8" i="22"/>
  <c r="F8" i="22"/>
  <c r="L7" i="22"/>
  <c r="F7" i="22"/>
  <c r="L6" i="22"/>
  <c r="F6" i="22"/>
  <c r="L5" i="22"/>
  <c r="F5" i="22"/>
  <c r="L4" i="22"/>
  <c r="F4" i="22"/>
  <c r="E44" i="21"/>
  <c r="D44" i="21"/>
  <c r="C44" i="21"/>
  <c r="F43" i="21"/>
  <c r="F42" i="21"/>
  <c r="F41" i="21"/>
  <c r="F40" i="21"/>
  <c r="F39" i="21"/>
  <c r="F38" i="21"/>
  <c r="E37" i="21"/>
  <c r="D37" i="21"/>
  <c r="C37" i="21"/>
  <c r="F36" i="21"/>
  <c r="K35" i="21"/>
  <c r="J35" i="21"/>
  <c r="I35" i="21"/>
  <c r="F35" i="21"/>
  <c r="L34" i="21"/>
  <c r="F34" i="21"/>
  <c r="L33" i="21"/>
  <c r="F33" i="21"/>
  <c r="L32" i="21"/>
  <c r="E32" i="21"/>
  <c r="D32" i="21"/>
  <c r="C32" i="21"/>
  <c r="L31" i="21"/>
  <c r="F31" i="21"/>
  <c r="L30" i="21"/>
  <c r="F30" i="21"/>
  <c r="L29" i="21"/>
  <c r="F29" i="21"/>
  <c r="K28" i="21"/>
  <c r="J28" i="21"/>
  <c r="I28" i="21"/>
  <c r="F28" i="21"/>
  <c r="L27" i="21"/>
  <c r="E27" i="21"/>
  <c r="D27" i="21"/>
  <c r="C27" i="21"/>
  <c r="L26" i="21"/>
  <c r="F26" i="21"/>
  <c r="L25" i="21"/>
  <c r="F25" i="21"/>
  <c r="L24" i="21"/>
  <c r="F24" i="21"/>
  <c r="K23" i="21"/>
  <c r="J23" i="21"/>
  <c r="I23" i="21"/>
  <c r="F23" i="21"/>
  <c r="L22" i="21"/>
  <c r="F22" i="21"/>
  <c r="L21" i="21"/>
  <c r="E21" i="21"/>
  <c r="D21" i="21"/>
  <c r="C21" i="21"/>
  <c r="L20" i="21"/>
  <c r="F20" i="21"/>
  <c r="K19" i="21"/>
  <c r="J19" i="21"/>
  <c r="I19" i="21"/>
  <c r="F19" i="21"/>
  <c r="L18" i="21"/>
  <c r="F18" i="21"/>
  <c r="L17" i="21"/>
  <c r="F17" i="21"/>
  <c r="L16" i="21"/>
  <c r="F16" i="21"/>
  <c r="L15" i="21"/>
  <c r="F15" i="21"/>
  <c r="L14" i="21"/>
  <c r="F14" i="21"/>
  <c r="K13" i="21"/>
  <c r="J13" i="21"/>
  <c r="I13" i="21"/>
  <c r="E13" i="21"/>
  <c r="D13" i="21"/>
  <c r="C13" i="21"/>
  <c r="L12" i="21"/>
  <c r="F12" i="21"/>
  <c r="L11" i="21"/>
  <c r="F11" i="21"/>
  <c r="L10" i="21"/>
  <c r="F10" i="21"/>
  <c r="L9" i="21"/>
  <c r="F9" i="21"/>
  <c r="L8" i="21"/>
  <c r="F8" i="21"/>
  <c r="L7" i="21"/>
  <c r="F7" i="21"/>
  <c r="L6" i="21"/>
  <c r="F6" i="21"/>
  <c r="L5" i="21"/>
  <c r="F5" i="21"/>
  <c r="L4" i="21"/>
  <c r="F4" i="21"/>
  <c r="E44" i="20"/>
  <c r="D44" i="20"/>
  <c r="C44" i="20"/>
  <c r="F43" i="20"/>
  <c r="F42" i="20"/>
  <c r="F41" i="20"/>
  <c r="F40" i="20"/>
  <c r="F39" i="20"/>
  <c r="F38" i="20"/>
  <c r="E37" i="20"/>
  <c r="D37" i="20"/>
  <c r="C37" i="20"/>
  <c r="F36" i="20"/>
  <c r="K35" i="20"/>
  <c r="J35" i="20"/>
  <c r="I35" i="20"/>
  <c r="F35" i="20"/>
  <c r="L34" i="20"/>
  <c r="F34" i="20"/>
  <c r="L33" i="20"/>
  <c r="F33" i="20"/>
  <c r="L32" i="20"/>
  <c r="E32" i="20"/>
  <c r="D32" i="20"/>
  <c r="C32" i="20"/>
  <c r="L31" i="20"/>
  <c r="F31" i="20"/>
  <c r="L30" i="20"/>
  <c r="F30" i="20"/>
  <c r="L29" i="20"/>
  <c r="F29" i="20"/>
  <c r="K28" i="20"/>
  <c r="J28" i="20"/>
  <c r="I28" i="20"/>
  <c r="F28" i="20"/>
  <c r="L27" i="20"/>
  <c r="E27" i="20"/>
  <c r="D27" i="20"/>
  <c r="C27" i="20"/>
  <c r="L26" i="20"/>
  <c r="F26" i="20"/>
  <c r="L25" i="20"/>
  <c r="F25" i="20"/>
  <c r="L24" i="20"/>
  <c r="F24" i="20"/>
  <c r="K23" i="20"/>
  <c r="J23" i="20"/>
  <c r="I23" i="20"/>
  <c r="F23" i="20"/>
  <c r="L22" i="20"/>
  <c r="F22" i="20"/>
  <c r="L21" i="20"/>
  <c r="E21" i="20"/>
  <c r="D21" i="20"/>
  <c r="C21" i="20"/>
  <c r="L20" i="20"/>
  <c r="F20" i="20"/>
  <c r="K19" i="20"/>
  <c r="J19" i="20"/>
  <c r="I19" i="20"/>
  <c r="F19" i="20"/>
  <c r="L18" i="20"/>
  <c r="F18" i="20"/>
  <c r="L17" i="20"/>
  <c r="F17" i="20"/>
  <c r="L16" i="20"/>
  <c r="F16" i="20"/>
  <c r="L15" i="20"/>
  <c r="F15" i="20"/>
  <c r="L14" i="20"/>
  <c r="F14" i="20"/>
  <c r="K13" i="20"/>
  <c r="J13" i="20"/>
  <c r="I13" i="20"/>
  <c r="E13" i="20"/>
  <c r="D13" i="20"/>
  <c r="C13" i="20"/>
  <c r="L12" i="20"/>
  <c r="F12" i="20"/>
  <c r="L11" i="20"/>
  <c r="F11" i="20"/>
  <c r="L10" i="20"/>
  <c r="F10" i="20"/>
  <c r="L9" i="20"/>
  <c r="F9" i="20"/>
  <c r="L8" i="20"/>
  <c r="F8" i="20"/>
  <c r="L7" i="20"/>
  <c r="F7" i="20"/>
  <c r="L6" i="20"/>
  <c r="F6" i="20"/>
  <c r="L5" i="20"/>
  <c r="F5" i="20"/>
  <c r="L4" i="20"/>
  <c r="F4" i="20"/>
  <c r="E44" i="19"/>
  <c r="D44" i="19"/>
  <c r="C44" i="19"/>
  <c r="K35" i="19"/>
  <c r="J35" i="19"/>
  <c r="I35" i="19"/>
  <c r="L34" i="19"/>
  <c r="L33" i="19"/>
  <c r="L32" i="19"/>
  <c r="L31" i="19"/>
  <c r="L30" i="19"/>
  <c r="L29" i="19"/>
  <c r="K28" i="19"/>
  <c r="J28" i="19"/>
  <c r="I28" i="19"/>
  <c r="L27" i="19"/>
  <c r="L26" i="19"/>
  <c r="L25" i="19"/>
  <c r="L24" i="19"/>
  <c r="K23" i="19"/>
  <c r="J23" i="19"/>
  <c r="I23" i="19"/>
  <c r="L22" i="19"/>
  <c r="L21" i="19"/>
  <c r="L20" i="19"/>
  <c r="K19" i="19"/>
  <c r="J19" i="19"/>
  <c r="I19" i="19"/>
  <c r="L18" i="19"/>
  <c r="L17" i="19"/>
  <c r="L16" i="19"/>
  <c r="L15" i="19"/>
  <c r="L14" i="19"/>
  <c r="K13" i="19"/>
  <c r="J13" i="19"/>
  <c r="I13" i="19"/>
  <c r="L12" i="19"/>
  <c r="L11" i="19"/>
  <c r="L10" i="19"/>
  <c r="L9" i="19"/>
  <c r="L8" i="19"/>
  <c r="L7" i="19"/>
  <c r="L6" i="19"/>
  <c r="L5" i="19"/>
  <c r="L4" i="19"/>
  <c r="E44" i="17"/>
  <c r="D44" i="17"/>
  <c r="C44" i="17"/>
  <c r="F43" i="17"/>
  <c r="F42" i="17"/>
  <c r="F41" i="17"/>
  <c r="F40" i="17"/>
  <c r="F39" i="17"/>
  <c r="F38" i="17"/>
  <c r="E37" i="17"/>
  <c r="D37" i="17"/>
  <c r="C37" i="17"/>
  <c r="F36" i="17"/>
  <c r="K35" i="17"/>
  <c r="J35" i="17"/>
  <c r="I35" i="17"/>
  <c r="F35" i="17"/>
  <c r="L34" i="17"/>
  <c r="F34" i="17"/>
  <c r="L33" i="17"/>
  <c r="F33" i="17"/>
  <c r="L32" i="17"/>
  <c r="E32" i="17"/>
  <c r="D32" i="17"/>
  <c r="C32" i="17"/>
  <c r="L31" i="17"/>
  <c r="F31" i="17"/>
  <c r="L30" i="17"/>
  <c r="F30" i="17"/>
  <c r="L29" i="17"/>
  <c r="F29" i="17"/>
  <c r="K28" i="17"/>
  <c r="J28" i="17"/>
  <c r="I28" i="17"/>
  <c r="F28" i="17"/>
  <c r="L27" i="17"/>
  <c r="L26" i="17"/>
  <c r="F26" i="17"/>
  <c r="L25" i="17"/>
  <c r="F25" i="17"/>
  <c r="L24" i="17"/>
  <c r="F24" i="17"/>
  <c r="K23" i="17"/>
  <c r="J23" i="17"/>
  <c r="I23" i="17"/>
  <c r="F23" i="17"/>
  <c r="L22" i="17"/>
  <c r="F22" i="17"/>
  <c r="L21" i="17"/>
  <c r="E21" i="17"/>
  <c r="D21" i="17"/>
  <c r="C21" i="17"/>
  <c r="L20" i="17"/>
  <c r="F20" i="17"/>
  <c r="K19" i="17"/>
  <c r="J19" i="17"/>
  <c r="I19" i="17"/>
  <c r="F19" i="17"/>
  <c r="L18" i="17"/>
  <c r="F18" i="17"/>
  <c r="L17" i="17"/>
  <c r="F17" i="17"/>
  <c r="L16" i="17"/>
  <c r="F16" i="17"/>
  <c r="L15" i="17"/>
  <c r="F15" i="17"/>
  <c r="L14" i="17"/>
  <c r="F14" i="17"/>
  <c r="K13" i="17"/>
  <c r="J13" i="17"/>
  <c r="I13" i="17"/>
  <c r="E13" i="17"/>
  <c r="F13" i="17" s="1"/>
  <c r="D13" i="17"/>
  <c r="C13" i="17"/>
  <c r="L12" i="17"/>
  <c r="F12" i="17"/>
  <c r="L11" i="17"/>
  <c r="F11" i="17"/>
  <c r="L10" i="17"/>
  <c r="F10" i="17"/>
  <c r="L9" i="17"/>
  <c r="F9" i="17"/>
  <c r="L8" i="17"/>
  <c r="F8" i="17"/>
  <c r="L7" i="17"/>
  <c r="F7" i="17"/>
  <c r="L6" i="17"/>
  <c r="F6" i="17"/>
  <c r="L5" i="17"/>
  <c r="F5" i="17"/>
  <c r="L4" i="17"/>
  <c r="F4" i="17"/>
  <c r="E44" i="16"/>
  <c r="D44" i="16"/>
  <c r="C44" i="16"/>
  <c r="F43" i="16"/>
  <c r="F42" i="16"/>
  <c r="F41" i="16"/>
  <c r="F40" i="16"/>
  <c r="F39" i="16"/>
  <c r="F38" i="16"/>
  <c r="E37" i="16"/>
  <c r="D37" i="16"/>
  <c r="C37" i="16"/>
  <c r="F36" i="16"/>
  <c r="K35" i="16"/>
  <c r="J35" i="16"/>
  <c r="I35" i="16"/>
  <c r="F35" i="16"/>
  <c r="L34" i="16"/>
  <c r="F34" i="16"/>
  <c r="L33" i="16"/>
  <c r="F33" i="16"/>
  <c r="L32" i="16"/>
  <c r="E32" i="16"/>
  <c r="D32" i="16"/>
  <c r="C32" i="16"/>
  <c r="L31" i="16"/>
  <c r="F31" i="16"/>
  <c r="L30" i="16"/>
  <c r="F30" i="16"/>
  <c r="L29" i="16"/>
  <c r="F29" i="16"/>
  <c r="K28" i="16"/>
  <c r="J28" i="16"/>
  <c r="I28" i="16"/>
  <c r="F28" i="16"/>
  <c r="L27" i="16"/>
  <c r="E27" i="16"/>
  <c r="D27" i="16"/>
  <c r="C27" i="16"/>
  <c r="L26" i="16"/>
  <c r="F26" i="16"/>
  <c r="L25" i="16"/>
  <c r="F25" i="16"/>
  <c r="L24" i="16"/>
  <c r="F24" i="16"/>
  <c r="K23" i="16"/>
  <c r="J23" i="16"/>
  <c r="I23" i="16"/>
  <c r="F23" i="16"/>
  <c r="L22" i="16"/>
  <c r="F22" i="16"/>
  <c r="L21" i="16"/>
  <c r="E21" i="16"/>
  <c r="D21" i="16"/>
  <c r="C21" i="16"/>
  <c r="L20" i="16"/>
  <c r="F20" i="16"/>
  <c r="K19" i="16"/>
  <c r="J19" i="16"/>
  <c r="I19" i="16"/>
  <c r="F19" i="16"/>
  <c r="L18" i="16"/>
  <c r="F18" i="16"/>
  <c r="L17" i="16"/>
  <c r="F17" i="16"/>
  <c r="L16" i="16"/>
  <c r="F16" i="16"/>
  <c r="L15" i="16"/>
  <c r="F15" i="16"/>
  <c r="L14" i="16"/>
  <c r="F14" i="16"/>
  <c r="K13" i="16"/>
  <c r="J13" i="16"/>
  <c r="I13" i="16"/>
  <c r="E13" i="16"/>
  <c r="D13" i="16"/>
  <c r="C13" i="16"/>
  <c r="L12" i="16"/>
  <c r="F12" i="16"/>
  <c r="L11" i="16"/>
  <c r="F11" i="16"/>
  <c r="L10" i="16"/>
  <c r="F10" i="16"/>
  <c r="L9" i="16"/>
  <c r="F9" i="16"/>
  <c r="L8" i="16"/>
  <c r="F8" i="16"/>
  <c r="L7" i="16"/>
  <c r="F7" i="16"/>
  <c r="L6" i="16"/>
  <c r="F6" i="16"/>
  <c r="L5" i="16"/>
  <c r="F5" i="16"/>
  <c r="L4" i="16"/>
  <c r="F4" i="16"/>
  <c r="E44" i="15"/>
  <c r="D44" i="15"/>
  <c r="C44" i="15"/>
  <c r="F43" i="15"/>
  <c r="F42" i="15"/>
  <c r="F41" i="15"/>
  <c r="F40" i="15"/>
  <c r="F39" i="15"/>
  <c r="F38" i="15"/>
  <c r="E37" i="15"/>
  <c r="D37" i="15"/>
  <c r="C37" i="15"/>
  <c r="F36" i="15"/>
  <c r="K35" i="15"/>
  <c r="J35" i="15"/>
  <c r="I35" i="15"/>
  <c r="F35" i="15"/>
  <c r="L34" i="15"/>
  <c r="F34" i="15"/>
  <c r="L33" i="15"/>
  <c r="F33" i="15"/>
  <c r="L32" i="15"/>
  <c r="E32" i="15"/>
  <c r="D32" i="15"/>
  <c r="C32" i="15"/>
  <c r="L31" i="15"/>
  <c r="F31" i="15"/>
  <c r="L30" i="15"/>
  <c r="F30" i="15"/>
  <c r="L29" i="15"/>
  <c r="F29" i="15"/>
  <c r="K28" i="15"/>
  <c r="J28" i="15"/>
  <c r="I28" i="15"/>
  <c r="F28" i="15"/>
  <c r="L27" i="15"/>
  <c r="E27" i="15"/>
  <c r="D27" i="15"/>
  <c r="C27" i="15"/>
  <c r="L26" i="15"/>
  <c r="F26" i="15"/>
  <c r="L25" i="15"/>
  <c r="F25" i="15"/>
  <c r="L24" i="15"/>
  <c r="F24" i="15"/>
  <c r="K23" i="15"/>
  <c r="J23" i="15"/>
  <c r="I23" i="15"/>
  <c r="F23" i="15"/>
  <c r="L22" i="15"/>
  <c r="F22" i="15"/>
  <c r="L21" i="15"/>
  <c r="E21" i="15"/>
  <c r="D21" i="15"/>
  <c r="C21" i="15"/>
  <c r="L20" i="15"/>
  <c r="K19" i="15"/>
  <c r="J19" i="15"/>
  <c r="I19" i="15"/>
  <c r="L18" i="15"/>
  <c r="L17" i="15"/>
  <c r="L16" i="15"/>
  <c r="L15" i="15"/>
  <c r="L14" i="15"/>
  <c r="K13" i="15"/>
  <c r="J13" i="15"/>
  <c r="I13" i="15"/>
  <c r="E13" i="15"/>
  <c r="D13" i="15"/>
  <c r="C13" i="15"/>
  <c r="L12" i="15"/>
  <c r="L11" i="15"/>
  <c r="L10" i="15"/>
  <c r="L9" i="15"/>
  <c r="L8" i="15"/>
  <c r="L7" i="15"/>
  <c r="L6" i="15"/>
  <c r="L5" i="15"/>
  <c r="L4" i="15"/>
  <c r="E44" i="13"/>
  <c r="D44" i="13"/>
  <c r="C44" i="13"/>
  <c r="F43" i="13"/>
  <c r="F42" i="13"/>
  <c r="F41" i="13"/>
  <c r="F40" i="13"/>
  <c r="F39" i="13"/>
  <c r="F38" i="13"/>
  <c r="E37" i="13"/>
  <c r="D37" i="13"/>
  <c r="C37" i="13"/>
  <c r="F36" i="13"/>
  <c r="F35" i="13"/>
  <c r="L34" i="13"/>
  <c r="F34" i="13"/>
  <c r="L33" i="13"/>
  <c r="F33" i="13"/>
  <c r="L32" i="13"/>
  <c r="E32" i="13"/>
  <c r="D32" i="13"/>
  <c r="C32" i="13"/>
  <c r="L31" i="13"/>
  <c r="F31" i="13"/>
  <c r="L30" i="13"/>
  <c r="F30" i="13"/>
  <c r="L29" i="13"/>
  <c r="F29" i="13"/>
  <c r="K28" i="13"/>
  <c r="J28" i="13"/>
  <c r="I28" i="13"/>
  <c r="F28" i="13"/>
  <c r="L27" i="13"/>
  <c r="E27" i="13"/>
  <c r="D27" i="13"/>
  <c r="C27" i="13"/>
  <c r="L26" i="13"/>
  <c r="F26" i="13"/>
  <c r="L25" i="13"/>
  <c r="F25" i="13"/>
  <c r="L24" i="13"/>
  <c r="F24" i="13"/>
  <c r="K23" i="13"/>
  <c r="J23" i="13"/>
  <c r="I23" i="13"/>
  <c r="F23" i="13"/>
  <c r="L22" i="13"/>
  <c r="F22" i="13"/>
  <c r="L21" i="13"/>
  <c r="E21" i="13"/>
  <c r="D21" i="13"/>
  <c r="C21" i="13"/>
  <c r="L20" i="13"/>
  <c r="F20" i="13"/>
  <c r="K19" i="13"/>
  <c r="J19" i="13"/>
  <c r="I19" i="13"/>
  <c r="F19" i="13"/>
  <c r="L18" i="13"/>
  <c r="F18" i="13"/>
  <c r="L17" i="13"/>
  <c r="F17" i="13"/>
  <c r="L16" i="13"/>
  <c r="F16" i="13"/>
  <c r="L15" i="13"/>
  <c r="F15" i="13"/>
  <c r="L14" i="13"/>
  <c r="F14" i="13"/>
  <c r="K13" i="13"/>
  <c r="J13" i="13"/>
  <c r="I13" i="13"/>
  <c r="E13" i="13"/>
  <c r="D13" i="13"/>
  <c r="C13" i="13"/>
  <c r="L12" i="13"/>
  <c r="F12" i="13"/>
  <c r="L11" i="13"/>
  <c r="F11" i="13"/>
  <c r="L10" i="13"/>
  <c r="F10" i="13"/>
  <c r="L9" i="13"/>
  <c r="F9" i="13"/>
  <c r="L8" i="13"/>
  <c r="F8" i="13"/>
  <c r="L7" i="13"/>
  <c r="F7" i="13"/>
  <c r="L6" i="13"/>
  <c r="F6" i="13"/>
  <c r="L5" i="13"/>
  <c r="F5" i="13"/>
  <c r="L4" i="13"/>
  <c r="F4" i="13"/>
  <c r="F13" i="25"/>
  <c r="F21" i="21" l="1"/>
  <c r="F13" i="24"/>
  <c r="F32" i="16"/>
  <c r="F27" i="16"/>
  <c r="F13" i="16"/>
  <c r="F32" i="21"/>
  <c r="F32" i="20"/>
  <c r="J37" i="20"/>
  <c r="L19" i="17"/>
  <c r="F27" i="17"/>
  <c r="F27" i="20"/>
  <c r="F13" i="20"/>
  <c r="F27" i="21"/>
  <c r="L23" i="22"/>
  <c r="L13" i="23"/>
  <c r="K37" i="23"/>
  <c r="J37" i="24"/>
  <c r="L35" i="25"/>
  <c r="L23" i="25"/>
  <c r="F27" i="25"/>
  <c r="F37" i="13"/>
  <c r="L19" i="13"/>
  <c r="F44" i="13"/>
  <c r="L35" i="15"/>
  <c r="F27" i="15"/>
  <c r="F21" i="15"/>
  <c r="L35" i="17"/>
  <c r="L35" i="20"/>
  <c r="L35" i="13"/>
  <c r="L28" i="19"/>
  <c r="L19" i="20"/>
  <c r="L19" i="24"/>
  <c r="L13" i="13"/>
  <c r="L13" i="15"/>
  <c r="L13" i="20"/>
  <c r="F44" i="17"/>
  <c r="F44" i="20"/>
  <c r="F44" i="21"/>
  <c r="F44" i="24"/>
  <c r="F44" i="25"/>
  <c r="F37" i="21"/>
  <c r="F32" i="13"/>
  <c r="F32" i="15"/>
  <c r="F32" i="17"/>
  <c r="F27" i="24"/>
  <c r="F21" i="20"/>
  <c r="F21" i="24"/>
  <c r="F21" i="25"/>
  <c r="F13" i="15"/>
  <c r="L13" i="19"/>
  <c r="L35" i="19"/>
  <c r="F21" i="23"/>
  <c r="L23" i="24"/>
  <c r="F37" i="24"/>
  <c r="F32" i="25"/>
  <c r="I37" i="25"/>
  <c r="F27" i="13"/>
  <c r="L28" i="15"/>
  <c r="L19" i="15"/>
  <c r="L35" i="16"/>
  <c r="L23" i="16"/>
  <c r="L19" i="16"/>
  <c r="L13" i="16"/>
  <c r="F37" i="16"/>
  <c r="F21" i="16"/>
  <c r="L28" i="16"/>
  <c r="L28" i="24"/>
  <c r="L19" i="25"/>
  <c r="K37" i="24"/>
  <c r="F44" i="15"/>
  <c r="F44" i="16"/>
  <c r="F44" i="19"/>
  <c r="F37" i="15"/>
  <c r="F37" i="25"/>
  <c r="J37" i="25"/>
  <c r="F32" i="24"/>
  <c r="F21" i="17"/>
  <c r="J37" i="15"/>
  <c r="J39" i="15" s="1"/>
  <c r="L23" i="19"/>
  <c r="L19" i="19"/>
  <c r="L28" i="20"/>
  <c r="L23" i="20"/>
  <c r="L28" i="21"/>
  <c r="L19" i="21"/>
  <c r="L35" i="24"/>
  <c r="L13" i="24"/>
  <c r="I37" i="24"/>
  <c r="L28" i="25"/>
  <c r="L13" i="25"/>
  <c r="L28" i="13"/>
  <c r="L23" i="13"/>
  <c r="F21" i="13"/>
  <c r="F13" i="13"/>
  <c r="K37" i="13"/>
  <c r="L23" i="15"/>
  <c r="K37" i="15"/>
  <c r="K39" i="15" s="1"/>
  <c r="I37" i="15"/>
  <c r="J37" i="16"/>
  <c r="L28" i="17"/>
  <c r="K37" i="18"/>
  <c r="I37" i="19"/>
  <c r="J37" i="19"/>
  <c r="F37" i="20"/>
  <c r="L35" i="21"/>
  <c r="L23" i="21"/>
  <c r="K37" i="21"/>
  <c r="K41" i="21" s="1"/>
  <c r="L13" i="21"/>
  <c r="I37" i="21"/>
  <c r="I41" i="21" s="1"/>
  <c r="L28" i="23"/>
  <c r="F32" i="23"/>
  <c r="K37" i="25"/>
  <c r="J37" i="13"/>
  <c r="I37" i="13"/>
  <c r="I37" i="16"/>
  <c r="I41" i="16" s="1"/>
  <c r="K37" i="16"/>
  <c r="L23" i="17"/>
  <c r="L13" i="17"/>
  <c r="I37" i="17"/>
  <c r="I37" i="18"/>
  <c r="J37" i="18"/>
  <c r="K37" i="19"/>
  <c r="K37" i="20"/>
  <c r="I37" i="20"/>
  <c r="J37" i="21"/>
  <c r="J41" i="21" s="1"/>
  <c r="F13" i="21"/>
  <c r="L19" i="22"/>
  <c r="J37" i="22"/>
  <c r="F27" i="22"/>
  <c r="I37" i="22"/>
  <c r="F37" i="22"/>
  <c r="F13" i="22"/>
  <c r="J37" i="17"/>
  <c r="K37" i="17"/>
  <c r="F37" i="17"/>
  <c r="L28" i="22"/>
  <c r="L13" i="22"/>
  <c r="F44" i="22"/>
  <c r="F32" i="22"/>
  <c r="F21" i="22"/>
  <c r="L23" i="23"/>
  <c r="F37" i="23"/>
  <c r="L19" i="23"/>
  <c r="F27" i="23"/>
  <c r="F44" i="23"/>
  <c r="L35" i="22"/>
  <c r="K37" i="22"/>
  <c r="L35" i="23"/>
  <c r="J37" i="23"/>
  <c r="I37" i="23"/>
  <c r="I39" i="19" l="1"/>
  <c r="J39" i="19"/>
  <c r="L39" i="19" s="1"/>
  <c r="J41" i="19"/>
  <c r="K39" i="19"/>
  <c r="K41" i="19"/>
  <c r="K41" i="13"/>
  <c r="K39" i="13"/>
  <c r="I41" i="25"/>
  <c r="I39" i="25"/>
  <c r="K41" i="16"/>
  <c r="K39" i="16"/>
  <c r="I41" i="13"/>
  <c r="I39" i="13"/>
  <c r="I41" i="17"/>
  <c r="I39" i="17"/>
  <c r="J41" i="13"/>
  <c r="L41" i="13" s="1"/>
  <c r="J39" i="13"/>
  <c r="L39" i="13" s="1"/>
  <c r="J41" i="17"/>
  <c r="J39" i="17"/>
  <c r="K41" i="25"/>
  <c r="K39" i="25"/>
  <c r="J41" i="25"/>
  <c r="L41" i="25" s="1"/>
  <c r="J39" i="25"/>
  <c r="L39" i="25" s="1"/>
  <c r="J39" i="16"/>
  <c r="L39" i="16" s="1"/>
  <c r="J41" i="16"/>
  <c r="L41" i="16" s="1"/>
  <c r="K41" i="17"/>
  <c r="K39" i="17"/>
  <c r="I39" i="15"/>
  <c r="I39" i="21"/>
  <c r="K39" i="24"/>
  <c r="L41" i="24"/>
  <c r="J39" i="24"/>
  <c r="I39" i="24"/>
  <c r="J39" i="23"/>
  <c r="L41" i="23"/>
  <c r="K39" i="23"/>
  <c r="I39" i="23"/>
  <c r="J39" i="21"/>
  <c r="J39" i="22"/>
  <c r="K39" i="21"/>
  <c r="K39" i="22"/>
  <c r="I39" i="22"/>
  <c r="L37" i="24"/>
  <c r="L37" i="15"/>
  <c r="L37" i="23"/>
  <c r="L37" i="16"/>
  <c r="L37" i="18"/>
  <c r="L37" i="19"/>
  <c r="L37" i="21"/>
  <c r="L37" i="25"/>
  <c r="L37" i="13"/>
  <c r="L37" i="20"/>
  <c r="L37" i="22"/>
  <c r="L37" i="17"/>
  <c r="L41" i="19" l="1"/>
  <c r="L39" i="17"/>
  <c r="L41" i="15"/>
  <c r="L39" i="15"/>
  <c r="L39" i="24"/>
  <c r="L39" i="23"/>
  <c r="L41" i="22"/>
  <c r="L39" i="22"/>
  <c r="L41" i="21"/>
  <c r="L39" i="21"/>
  <c r="L41" i="17"/>
</calcChain>
</file>

<file path=xl/sharedStrings.xml><?xml version="1.0" encoding="utf-8"?>
<sst xmlns="http://schemas.openxmlformats.org/spreadsheetml/2006/main" count="1200" uniqueCount="42">
  <si>
    <t>地域(町丁目）</t>
    <rPh sb="0" eb="2">
      <t>チイキ</t>
    </rPh>
    <rPh sb="3" eb="4">
      <t>マチ</t>
    </rPh>
    <rPh sb="4" eb="5">
      <t>チョウ</t>
    </rPh>
    <rPh sb="5" eb="6">
      <t>メ</t>
    </rPh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</si>
  <si>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</si>
  <si>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</si>
  <si>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</si>
  <si>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２丁目</t>
    <rPh sb="1" eb="3">
      <t>チョウメ</t>
    </rPh>
    <phoneticPr fontId="2"/>
  </si>
  <si>
    <t>小　　計</t>
    <rPh sb="0" eb="1">
      <t>ショウ</t>
    </rPh>
    <rPh sb="3" eb="4">
      <t>ケイ</t>
    </rPh>
    <phoneticPr fontId="2"/>
  </si>
  <si>
    <t>合　　計</t>
    <rPh sb="0" eb="1">
      <t>ゴウ</t>
    </rPh>
    <rPh sb="3" eb="4">
      <t>ケイ</t>
    </rPh>
    <phoneticPr fontId="2"/>
  </si>
  <si>
    <t>人　　　口</t>
    <rPh sb="0" eb="1">
      <t>ヒト</t>
    </rPh>
    <rPh sb="4" eb="5">
      <t>クチ</t>
    </rPh>
    <phoneticPr fontId="2"/>
  </si>
  <si>
    <t>１丁目</t>
    <rPh sb="1" eb="3">
      <t>チョウメ</t>
    </rPh>
    <phoneticPr fontId="2"/>
  </si>
  <si>
    <t>下連雀　</t>
    <rPh sb="0" eb="3">
      <t>シモレンジャク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</si>
  <si>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</si>
  <si>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</si>
  <si>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５丁目</t>
    <rPh sb="1" eb="3">
      <t>チョウメ</t>
    </rPh>
    <phoneticPr fontId="2"/>
  </si>
  <si>
    <t>６丁目</t>
    <rPh sb="1" eb="3">
      <t>チョウメ</t>
    </rPh>
    <phoneticPr fontId="2"/>
  </si>
  <si>
    <t>７丁目</t>
    <rPh sb="1" eb="3">
      <t>チョウメ</t>
    </rPh>
    <phoneticPr fontId="2"/>
  </si>
  <si>
    <t>８丁目</t>
    <rPh sb="1" eb="3">
      <t>チョウメ</t>
    </rPh>
    <phoneticPr fontId="2"/>
  </si>
  <si>
    <t>９丁目</t>
    <rPh sb="1" eb="3">
      <t>チョウメ</t>
    </rPh>
    <phoneticPr fontId="2"/>
  </si>
  <si>
    <t>井の頭　</t>
    <rPh sb="0" eb="1">
      <t>イ</t>
    </rPh>
    <rPh sb="2" eb="3">
      <t>カシラ</t>
    </rPh>
    <phoneticPr fontId="2"/>
  </si>
  <si>
    <t>上連雀</t>
    <rPh sb="0" eb="3">
      <t>カミレンジャク</t>
    </rPh>
    <phoneticPr fontId="2"/>
  </si>
  <si>
    <t>深大寺　</t>
    <rPh sb="0" eb="3">
      <t>ジンダイジ</t>
    </rPh>
    <phoneticPr fontId="2"/>
  </si>
  <si>
    <t>総　計</t>
    <rPh sb="0" eb="1">
      <t>フサ</t>
    </rPh>
    <rPh sb="2" eb="3">
      <t>ケイ</t>
    </rPh>
    <phoneticPr fontId="2"/>
  </si>
  <si>
    <t>井　口　　</t>
    <rPh sb="0" eb="1">
      <t>セイ</t>
    </rPh>
    <rPh sb="2" eb="3">
      <t>クチ</t>
    </rPh>
    <phoneticPr fontId="2"/>
  </si>
  <si>
    <t>野　崎　　</t>
    <rPh sb="0" eb="1">
      <t>ノ</t>
    </rPh>
    <rPh sb="2" eb="3">
      <t>ザキ</t>
    </rPh>
    <phoneticPr fontId="2"/>
  </si>
  <si>
    <t>大　沢　　</t>
    <rPh sb="0" eb="1">
      <t>ダイ</t>
    </rPh>
    <rPh sb="2" eb="3">
      <t>サワ</t>
    </rPh>
    <phoneticPr fontId="2"/>
  </si>
  <si>
    <t>牟　礼　　</t>
    <rPh sb="0" eb="1">
      <t>ム</t>
    </rPh>
    <rPh sb="2" eb="3">
      <t>レイ</t>
    </rPh>
    <phoneticPr fontId="2"/>
  </si>
  <si>
    <t>中　原　　</t>
    <rPh sb="0" eb="1">
      <t>ナカ</t>
    </rPh>
    <rPh sb="2" eb="3">
      <t>ハラ</t>
    </rPh>
    <phoneticPr fontId="2"/>
  </si>
  <si>
    <t>北　野　　</t>
    <rPh sb="0" eb="1">
      <t>キタ</t>
    </rPh>
    <rPh sb="2" eb="3">
      <t>ノ</t>
    </rPh>
    <phoneticPr fontId="2"/>
  </si>
  <si>
    <t>新　川　</t>
    <rPh sb="0" eb="1">
      <t>シン</t>
    </rPh>
    <rPh sb="2" eb="3">
      <t>カワ</t>
    </rPh>
    <phoneticPr fontId="2"/>
  </si>
  <si>
    <t>前年同月比</t>
    <phoneticPr fontId="2"/>
  </si>
  <si>
    <t>前月比</t>
    <phoneticPr fontId="2"/>
  </si>
  <si>
    <t>令和５年１月１日現在</t>
    <rPh sb="0" eb="2">
      <t>レイワ</t>
    </rPh>
    <rPh sb="8" eb="10">
      <t>ゲンザイ</t>
    </rPh>
    <phoneticPr fontId="2"/>
  </si>
  <si>
    <t>令和５年２月１日現在</t>
    <rPh sb="0" eb="2">
      <t>レイワ</t>
    </rPh>
    <rPh sb="3" eb="4">
      <t>ネン</t>
    </rPh>
    <rPh sb="8" eb="10">
      <t>ゲンザイ</t>
    </rPh>
    <phoneticPr fontId="2"/>
  </si>
  <si>
    <t>令和５年３月１日現在</t>
    <rPh sb="0" eb="2">
      <t>レイワ</t>
    </rPh>
    <rPh sb="8" eb="10">
      <t>ゲンザイ</t>
    </rPh>
    <phoneticPr fontId="2"/>
  </si>
  <si>
    <t>令和５年４月１日現在</t>
    <rPh sb="0" eb="2">
      <t>レイワ</t>
    </rPh>
    <rPh sb="8" eb="10">
      <t>ゲンザイ</t>
    </rPh>
    <phoneticPr fontId="2"/>
  </si>
  <si>
    <t>令和５年５月１日現在</t>
    <rPh sb="8" eb="10">
      <t>ゲンザイ</t>
    </rPh>
    <phoneticPr fontId="2"/>
  </si>
  <si>
    <t>令和５年７月１日現在</t>
    <rPh sb="5" eb="6">
      <t>ガツ</t>
    </rPh>
    <rPh sb="8" eb="10">
      <t>ゲンザイ</t>
    </rPh>
    <phoneticPr fontId="2"/>
  </si>
  <si>
    <t>令和５年８月１日現在</t>
    <rPh sb="8" eb="10">
      <t>ゲンザイ</t>
    </rPh>
    <phoneticPr fontId="2"/>
  </si>
  <si>
    <t>令和５年９月１日現在</t>
    <rPh sb="8" eb="10">
      <t>ゲンザイ</t>
    </rPh>
    <phoneticPr fontId="2"/>
  </si>
  <si>
    <t>令和５年10月１日現在</t>
    <rPh sb="9" eb="11">
      <t>ゲンザイ</t>
    </rPh>
    <phoneticPr fontId="2"/>
  </si>
  <si>
    <t>令和５年11月１日現在</t>
    <rPh sb="9" eb="11">
      <t>ゲンザイ</t>
    </rPh>
    <phoneticPr fontId="2"/>
  </si>
  <si>
    <t>令和５年12月１日現在</t>
    <rPh sb="9" eb="11">
      <t>ゲンザイ</t>
    </rPh>
    <phoneticPr fontId="2"/>
  </si>
  <si>
    <t>令和５年６月１日現在</t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</si>
</sst>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_-;\-* #,##0_-;_-* &quot;-&quot;_-;_-@_-"/>
  </numFmts>
  <fonts count="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71">
    <xf numFmtId="0" fontId="0" fillId="0" borderId="0" xfId="0"/>
    <xf numFmtId="176" fontId="0" fillId="0" borderId="0" xfId="1" applyFont="1"/>
    <xf numFmtId="176" fontId="0" fillId="0" borderId="0" xfId="1" applyFont="1" applyBorder="1"/>
    <xf numFmtId="176" fontId="0" fillId="0" borderId="1" xfId="1" applyFont="1" applyBorder="1" applyAlignment="1">
      <alignment horizontal="left" vertical="center"/>
    </xf>
    <xf numFmtId="176" fontId="0" fillId="0" borderId="2" xfId="1" applyFont="1" applyBorder="1" applyAlignment="1">
      <alignment horizontal="left" vertical="center"/>
    </xf>
    <xf numFmtId="176" fontId="0" fillId="0" borderId="1" xfId="1" applyFont="1" applyBorder="1" applyAlignment="1">
      <alignment vertical="center"/>
    </xf>
    <xf numFmtId="176" fontId="0" fillId="0" borderId="2" xfId="1" applyFont="1" applyBorder="1" applyAlignment="1">
      <alignment vertical="center"/>
    </xf>
    <xf numFmtId="176" fontId="0" fillId="0" borderId="3" xfId="1" applyFont="1" applyBorder="1" applyAlignment="1">
      <alignment vertical="center"/>
    </xf>
    <xf numFmtId="176" fontId="0" fillId="0" borderId="4" xfId="1" applyFont="1" applyBorder="1" applyAlignment="1">
      <alignment horizontal="left" vertical="center"/>
    </xf>
    <xf numFmtId="176" fontId="0" fillId="2" borderId="5" xfId="1" applyFont="1" applyFill="1" applyBorder="1" applyAlignment="1">
      <alignment horizontal="center"/>
    </xf>
    <xf numFmtId="176" fontId="0" fillId="2" borderId="6" xfId="1" applyFont="1" applyFill="1" applyBorder="1" applyAlignment="1">
      <alignment horizontal="center"/>
    </xf>
    <xf numFmtId="176" fontId="0" fillId="2" borderId="7" xfId="1" applyFont="1" applyFill="1" applyBorder="1" applyAlignment="1">
      <alignment horizontal="center"/>
    </xf>
    <xf numFmtId="176" fontId="0" fillId="0" borderId="8" xfId="1" applyFont="1" applyBorder="1" applyAlignment="1">
      <alignment horizontal="left" vertical="center"/>
    </xf>
    <xf numFmtId="176" fontId="0" fillId="0" borderId="9" xfId="1" applyFont="1" applyBorder="1" applyAlignment="1">
      <alignment vertical="center"/>
    </xf>
    <xf numFmtId="176" fontId="0" fillId="0" borderId="10" xfId="1" applyFont="1" applyBorder="1" applyAlignment="1">
      <alignment vertical="center"/>
    </xf>
    <xf numFmtId="176" fontId="0" fillId="0" borderId="11" xfId="1" applyFont="1" applyBorder="1" applyAlignment="1">
      <alignment vertical="center"/>
    </xf>
    <xf numFmtId="176" fontId="0" fillId="0" borderId="12" xfId="1" applyFont="1" applyBorder="1" applyAlignment="1">
      <alignment vertical="center"/>
    </xf>
    <xf numFmtId="176" fontId="0" fillId="0" borderId="13" xfId="1" applyFont="1" applyBorder="1"/>
    <xf numFmtId="176" fontId="0" fillId="0" borderId="14" xfId="1" applyFont="1" applyBorder="1"/>
    <xf numFmtId="176" fontId="0" fillId="0" borderId="3" xfId="1" applyFont="1" applyBorder="1"/>
    <xf numFmtId="176" fontId="0" fillId="0" borderId="15" xfId="1" applyFont="1" applyBorder="1"/>
    <xf numFmtId="176" fontId="0" fillId="0" borderId="10" xfId="1" applyFont="1" applyBorder="1"/>
    <xf numFmtId="176" fontId="0" fillId="3" borderId="3" xfId="1" applyFont="1" applyFill="1" applyBorder="1"/>
    <xf numFmtId="176" fontId="0" fillId="3" borderId="15" xfId="1" applyFont="1" applyFill="1" applyBorder="1"/>
    <xf numFmtId="176" fontId="0" fillId="3" borderId="10" xfId="1" applyFont="1" applyFill="1" applyBorder="1"/>
    <xf numFmtId="176" fontId="0" fillId="3" borderId="11" xfId="1" applyFont="1" applyFill="1" applyBorder="1"/>
    <xf numFmtId="176" fontId="0" fillId="3" borderId="16" xfId="1" applyFont="1" applyFill="1" applyBorder="1"/>
    <xf numFmtId="176" fontId="0" fillId="0" borderId="17" xfId="1" applyFont="1" applyBorder="1" applyAlignment="1">
      <alignment horizontal="left" vertical="center"/>
    </xf>
    <xf numFmtId="176" fontId="0" fillId="0" borderId="3" xfId="1" applyFont="1" applyFill="1" applyBorder="1"/>
    <xf numFmtId="0" fontId="0" fillId="0" borderId="0" xfId="0" applyAlignment="1">
      <alignment horizontal="center" vertical="center"/>
    </xf>
    <xf numFmtId="176" fontId="0" fillId="2" borderId="0" xfId="1" applyFont="1" applyFill="1" applyBorder="1" applyAlignment="1">
      <alignment horizontal="center"/>
    </xf>
    <xf numFmtId="176" fontId="0" fillId="3" borderId="0" xfId="1" applyFont="1" applyFill="1" applyBorder="1"/>
    <xf numFmtId="176" fontId="0" fillId="0" borderId="0" xfId="1" applyFont="1" applyBorder="1" applyAlignment="1">
      <alignment vertical="center"/>
    </xf>
    <xf numFmtId="176" fontId="0" fillId="4" borderId="0" xfId="1" applyFont="1" applyFill="1" applyBorder="1" applyAlignment="1">
      <alignment vertical="center"/>
    </xf>
    <xf numFmtId="176" fontId="0" fillId="0" borderId="0" xfId="1" applyFont="1" applyAlignment="1">
      <alignment horizontal="right"/>
    </xf>
    <xf numFmtId="176" fontId="0" fillId="0" borderId="18" xfId="1" applyFont="1" applyBorder="1" applyAlignment="1">
      <alignment vertical="center"/>
    </xf>
    <xf numFmtId="176" fontId="0" fillId="0" borderId="10" xfId="1" applyFont="1" applyFill="1" applyBorder="1" applyAlignment="1">
      <alignment vertical="center"/>
    </xf>
    <xf numFmtId="176" fontId="1" fillId="5" borderId="3" xfId="1" applyFont="1" applyFill="1" applyBorder="1" applyAlignment="1">
      <alignment horizontal="right" vertical="center"/>
    </xf>
    <xf numFmtId="176" fontId="1" fillId="5" borderId="10" xfId="1" applyFont="1" applyFill="1" applyBorder="1" applyAlignment="1">
      <alignment horizontal="right" vertical="center"/>
    </xf>
    <xf numFmtId="176" fontId="0" fillId="0" borderId="10" xfId="1" applyFont="1" applyFill="1" applyBorder="1" applyAlignment="1">
      <alignment horizontal="right" vertical="center"/>
    </xf>
    <xf numFmtId="176" fontId="0" fillId="0" borderId="19" xfId="1" applyFont="1" applyBorder="1" applyAlignment="1">
      <alignment horizontal="left" vertical="center"/>
    </xf>
    <xf numFmtId="176" fontId="0" fillId="0" borderId="0" xfId="1" applyFont="1" applyFill="1"/>
    <xf numFmtId="176" fontId="0" fillId="0" borderId="0" xfId="1" applyFont="1" applyFill="1" applyBorder="1" applyAlignment="1">
      <alignment horizontal="center"/>
    </xf>
    <xf numFmtId="176" fontId="0" fillId="0" borderId="0" xfId="1" applyFont="1" applyFill="1" applyBorder="1"/>
    <xf numFmtId="176" fontId="0" fillId="0" borderId="0" xfId="1" applyFont="1" applyFill="1" applyBorder="1" applyAlignment="1">
      <alignment vertical="center"/>
    </xf>
    <xf numFmtId="176" fontId="0" fillId="0" borderId="20" xfId="1" applyFont="1" applyBorder="1" applyAlignment="1">
      <alignment horizontal="right" wrapText="1"/>
    </xf>
    <xf numFmtId="176" fontId="0" fillId="0" borderId="20" xfId="1" applyFont="1" applyBorder="1" applyAlignment="1">
      <alignment horizontal="right"/>
    </xf>
    <xf numFmtId="176" fontId="0" fillId="2" borderId="21" xfId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2" borderId="23" xfId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0" fillId="2" borderId="25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6" fontId="0" fillId="2" borderId="27" xfId="1" applyFont="1" applyFill="1" applyBorder="1" applyAlignment="1">
      <alignment horizontal="center" vertical="center"/>
    </xf>
    <xf numFmtId="176" fontId="0" fillId="2" borderId="28" xfId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0" fillId="3" borderId="9" xfId="1" applyFont="1" applyFill="1" applyBorder="1" applyAlignment="1">
      <alignment horizontal="center" vertical="center"/>
    </xf>
    <xf numFmtId="176" fontId="0" fillId="3" borderId="2" xfId="1" applyFont="1" applyFill="1" applyBorder="1" applyAlignment="1">
      <alignment horizontal="center" vertical="center"/>
    </xf>
    <xf numFmtId="176" fontId="0" fillId="3" borderId="1" xfId="1" applyFont="1" applyFill="1" applyBorder="1" applyAlignment="1">
      <alignment horizontal="center" vertical="center"/>
    </xf>
    <xf numFmtId="176" fontId="0" fillId="0" borderId="1" xfId="1" applyFont="1" applyBorder="1" applyAlignment="1">
      <alignment vertical="center"/>
    </xf>
    <xf numFmtId="0" fontId="0" fillId="0" borderId="2" xfId="0" applyBorder="1" applyAlignment="1">
      <alignment vertical="center"/>
    </xf>
    <xf numFmtId="176" fontId="1" fillId="5" borderId="30" xfId="1" applyFont="1" applyFill="1" applyBorder="1" applyAlignment="1">
      <alignment horizontal="center" vertical="center"/>
    </xf>
    <xf numFmtId="176" fontId="1" fillId="5" borderId="2" xfId="1" applyFont="1" applyFill="1" applyBorder="1" applyAlignment="1">
      <alignment horizontal="center" vertical="center"/>
    </xf>
    <xf numFmtId="176" fontId="0" fillId="0" borderId="30" xfId="1" applyFont="1" applyFill="1" applyBorder="1" applyAlignment="1">
      <alignment horizontal="center" vertical="center"/>
    </xf>
    <xf numFmtId="176" fontId="0" fillId="0" borderId="2" xfId="1" applyFont="1" applyFill="1" applyBorder="1" applyAlignment="1">
      <alignment horizontal="center" vertical="center"/>
    </xf>
    <xf numFmtId="176" fontId="0" fillId="0" borderId="30" xfId="1" applyFont="1" applyBorder="1" applyAlignment="1">
      <alignment vertical="center"/>
    </xf>
    <xf numFmtId="176" fontId="0" fillId="0" borderId="2" xfId="1" applyFont="1" applyBorder="1" applyAlignment="1">
      <alignment vertical="center"/>
    </xf>
    <xf numFmtId="176" fontId="0" fillId="3" borderId="31" xfId="1" applyFont="1" applyFill="1" applyBorder="1" applyAlignment="1">
      <alignment horizontal="center" vertical="center"/>
    </xf>
    <xf numFmtId="176" fontId="0" fillId="3" borderId="32" xfId="1" applyFont="1" applyFill="1" applyBorder="1" applyAlignment="1">
      <alignment horizontal="center" vertical="center"/>
    </xf>
    <xf numFmtId="176" fontId="0" fillId="0" borderId="33" xfId="1" applyFont="1" applyBorder="1" applyAlignment="1">
      <alignment vertical="center"/>
    </xf>
    <xf numFmtId="0" fontId="0" fillId="0" borderId="32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50"/>
  <sheetViews>
    <sheetView tabSelected="1" view="pageBreakPreview" zoomScaleNormal="100" zoomScaleSheetLayoutView="100" workbookViewId="0">
      <pane ySplit="3" topLeftCell="A4" activePane="bottomLeft" state="frozen"/>
      <selection pane="bottomLeft"/>
    </sheetView>
  </sheetViews>
  <sheetFormatPr defaultColWidth="9.09765625" defaultRowHeight="12" x14ac:dyDescent="0.2"/>
  <cols>
    <col min="1" max="1" width="9.69921875" style="1" customWidth="1"/>
    <col min="2" max="2" width="8.69921875" style="1" customWidth="1"/>
    <col min="3" max="6" width="12.69921875" style="1" customWidth="1"/>
    <col min="7" max="7" width="9.69921875" style="1" customWidth="1"/>
    <col min="8" max="8" width="8.69921875" style="1" customWidth="1"/>
    <col min="9" max="11" width="12.69921875" style="1" customWidth="1"/>
    <col min="12" max="14" width="11" style="1" customWidth="1"/>
    <col min="15" max="16384" width="9.09765625" style="1"/>
  </cols>
  <sheetData>
    <row r="1" spans="1:15" ht="12.5" thickBot="1" x14ac:dyDescent="0.25">
      <c r="K1" s="45" t="s">
        <v>40</v>
      </c>
      <c r="L1" s="46"/>
      <c r="M1" s="41"/>
    </row>
    <row r="2" spans="1:15" ht="12.5" thickTop="1" x14ac:dyDescent="0.2">
      <c r="A2" s="47" t="s">
        <v>0</v>
      </c>
      <c r="B2" s="48"/>
      <c r="C2" s="51" t="s">
        <v>7</v>
      </c>
      <c r="D2" s="52"/>
      <c r="E2" s="52"/>
      <c r="F2" s="52"/>
      <c r="G2" s="53" t="s">
        <v>0</v>
      </c>
      <c r="H2" s="48"/>
      <c r="I2" s="51" t="s">
        <v>7</v>
      </c>
      <c r="J2" s="52"/>
      <c r="K2" s="52"/>
      <c r="L2" s="55"/>
      <c r="M2" s="29"/>
    </row>
    <row r="3" spans="1:15" ht="12.5" thickBot="1" x14ac:dyDescent="0.25">
      <c r="A3" s="49"/>
      <c r="B3" s="50"/>
      <c r="C3" s="9" t="s">
        <v>1</v>
      </c>
      <c r="D3" s="9" t="s">
        <v>2</v>
      </c>
      <c r="E3" s="9" t="s">
        <v>3</v>
      </c>
      <c r="F3" s="10" t="s">
        <v>20</v>
      </c>
      <c r="G3" s="54"/>
      <c r="H3" s="50"/>
      <c r="I3" s="9" t="s">
        <v>1</v>
      </c>
      <c r="J3" s="9" t="s">
        <v>2</v>
      </c>
      <c r="K3" s="9" t="s">
        <v>3</v>
      </c>
      <c r="L3" s="11" t="s">
        <v>20</v>
      </c>
      <c r="M3" s="42"/>
    </row>
    <row r="4" spans="1:15" ht="13.25" customHeight="1" thickTop="1" x14ac:dyDescent="0.2">
      <c r="A4" s="12" t="s">
        <v>9</v>
      </c>
      <c r="B4" s="8" t="s">
        <v>8</v>
      </c>
      <c r="C4" s="35">
        <v>1632</v>
      </c>
      <c r="D4" s="35">
        <v>1453</v>
      </c>
      <c r="E4" s="35">
        <v>1527</v>
      </c>
      <c r="F4" s="17">
        <f>SUM(D4:E4)</f>
        <v>2980</v>
      </c>
      <c r="G4" s="40" t="s">
        <v>18</v>
      </c>
      <c r="H4" s="27" t="s">
        <v>8</v>
      </c>
      <c r="I4" s="35">
        <v>1855</v>
      </c>
      <c r="J4" s="35">
        <v>1577</v>
      </c>
      <c r="K4" s="35">
        <v>1568</v>
      </c>
      <c r="L4" s="18">
        <f t="shared" ref="L4:L35" si="0">SUM(J4:K4)</f>
        <v>3145</v>
      </c>
      <c r="M4" s="43"/>
    </row>
    <row r="5" spans="1:15" ht="13.25" customHeight="1" x14ac:dyDescent="0.2">
      <c r="A5" s="13"/>
      <c r="B5" s="4" t="s">
        <v>4</v>
      </c>
      <c r="C5" s="7">
        <v>1839</v>
      </c>
      <c r="D5" s="7">
        <v>1666</v>
      </c>
      <c r="E5" s="7">
        <v>1755</v>
      </c>
      <c r="F5" s="20">
        <f t="shared" ref="F5:F44" si="1">SUM(D5:E5)</f>
        <v>3421</v>
      </c>
      <c r="G5" s="5"/>
      <c r="H5" s="4" t="s">
        <v>4</v>
      </c>
      <c r="I5" s="7">
        <v>1413</v>
      </c>
      <c r="J5" s="7">
        <v>1163</v>
      </c>
      <c r="K5" s="7">
        <v>1222</v>
      </c>
      <c r="L5" s="21">
        <f t="shared" si="0"/>
        <v>2385</v>
      </c>
      <c r="M5" s="43"/>
    </row>
    <row r="6" spans="1:15" ht="13.25" customHeight="1" x14ac:dyDescent="0.2">
      <c r="A6" s="13"/>
      <c r="B6" s="4" t="s">
        <v>10</v>
      </c>
      <c r="C6" s="7">
        <v>6398</v>
      </c>
      <c r="D6" s="7">
        <v>4875</v>
      </c>
      <c r="E6" s="7">
        <v>5449</v>
      </c>
      <c r="F6" s="20">
        <f t="shared" si="1"/>
        <v>10324</v>
      </c>
      <c r="G6" s="5"/>
      <c r="H6" s="4" t="s">
        <v>10</v>
      </c>
      <c r="I6" s="7">
        <v>1088</v>
      </c>
      <c r="J6" s="7">
        <v>944</v>
      </c>
      <c r="K6" s="7">
        <v>919</v>
      </c>
      <c r="L6" s="21">
        <f t="shared" si="0"/>
        <v>1863</v>
      </c>
      <c r="M6" s="43"/>
    </row>
    <row r="7" spans="1:15" ht="13.25" customHeight="1" x14ac:dyDescent="0.2">
      <c r="A7" s="13"/>
      <c r="B7" s="4" t="s">
        <v>11</v>
      </c>
      <c r="C7" s="7">
        <v>3490</v>
      </c>
      <c r="D7" s="7">
        <v>3026</v>
      </c>
      <c r="E7" s="7">
        <v>3304</v>
      </c>
      <c r="F7" s="20">
        <f t="shared" si="1"/>
        <v>6330</v>
      </c>
      <c r="G7" s="5"/>
      <c r="H7" s="4" t="s">
        <v>11</v>
      </c>
      <c r="I7" s="7">
        <v>1697</v>
      </c>
      <c r="J7" s="7">
        <v>1596</v>
      </c>
      <c r="K7" s="7">
        <v>1579</v>
      </c>
      <c r="L7" s="21">
        <f t="shared" si="0"/>
        <v>3175</v>
      </c>
      <c r="M7" s="43"/>
      <c r="N7" s="34"/>
      <c r="O7" s="34"/>
    </row>
    <row r="8" spans="1:15" ht="13.25" customHeight="1" x14ac:dyDescent="0.2">
      <c r="A8" s="13"/>
      <c r="B8" s="4" t="s">
        <v>12</v>
      </c>
      <c r="C8" s="7">
        <v>2542</v>
      </c>
      <c r="D8" s="7">
        <v>2708</v>
      </c>
      <c r="E8" s="7">
        <v>3241</v>
      </c>
      <c r="F8" s="20">
        <f t="shared" si="1"/>
        <v>5949</v>
      </c>
      <c r="G8" s="5"/>
      <c r="H8" s="4" t="s">
        <v>12</v>
      </c>
      <c r="I8" s="7">
        <v>1468</v>
      </c>
      <c r="J8" s="7">
        <v>1389</v>
      </c>
      <c r="K8" s="7">
        <v>1394</v>
      </c>
      <c r="L8" s="21">
        <f t="shared" si="0"/>
        <v>2783</v>
      </c>
      <c r="M8" s="43"/>
    </row>
    <row r="9" spans="1:15" ht="13.25" customHeight="1" x14ac:dyDescent="0.2">
      <c r="A9" s="13"/>
      <c r="B9" s="4" t="s">
        <v>13</v>
      </c>
      <c r="C9" s="7">
        <v>2238</v>
      </c>
      <c r="D9" s="7">
        <v>2179</v>
      </c>
      <c r="E9" s="7">
        <v>2325</v>
      </c>
      <c r="F9" s="20">
        <f t="shared" si="1"/>
        <v>4504</v>
      </c>
      <c r="G9" s="5"/>
      <c r="H9" s="4" t="s">
        <v>13</v>
      </c>
      <c r="I9" s="7">
        <v>1582</v>
      </c>
      <c r="J9" s="7">
        <v>1415</v>
      </c>
      <c r="K9" s="7">
        <v>1577</v>
      </c>
      <c r="L9" s="21">
        <f t="shared" si="0"/>
        <v>2992</v>
      </c>
      <c r="M9" s="43"/>
    </row>
    <row r="10" spans="1:15" ht="13.25" customHeight="1" x14ac:dyDescent="0.2">
      <c r="A10" s="13"/>
      <c r="B10" s="4" t="s">
        <v>14</v>
      </c>
      <c r="C10" s="7">
        <v>2466</v>
      </c>
      <c r="D10" s="7">
        <v>2418</v>
      </c>
      <c r="E10" s="7">
        <v>2730</v>
      </c>
      <c r="F10" s="20">
        <f t="shared" si="1"/>
        <v>5148</v>
      </c>
      <c r="G10" s="5"/>
      <c r="H10" s="4" t="s">
        <v>14</v>
      </c>
      <c r="I10" s="7">
        <v>1443</v>
      </c>
      <c r="J10" s="7">
        <v>1419</v>
      </c>
      <c r="K10" s="7">
        <v>1504</v>
      </c>
      <c r="L10" s="21">
        <f t="shared" si="0"/>
        <v>2923</v>
      </c>
      <c r="M10" s="43"/>
    </row>
    <row r="11" spans="1:15" ht="13.25" customHeight="1" x14ac:dyDescent="0.2">
      <c r="A11" s="13"/>
      <c r="B11" s="4" t="s">
        <v>15</v>
      </c>
      <c r="C11" s="7">
        <v>1562</v>
      </c>
      <c r="D11" s="7">
        <v>1677</v>
      </c>
      <c r="E11" s="7">
        <v>1868</v>
      </c>
      <c r="F11" s="20">
        <f t="shared" si="1"/>
        <v>3545</v>
      </c>
      <c r="G11" s="5"/>
      <c r="H11" s="4" t="s">
        <v>15</v>
      </c>
      <c r="I11" s="7">
        <v>1622</v>
      </c>
      <c r="J11" s="7">
        <v>1663</v>
      </c>
      <c r="K11" s="7">
        <v>1767</v>
      </c>
      <c r="L11" s="21">
        <f t="shared" si="0"/>
        <v>3430</v>
      </c>
      <c r="M11" s="43"/>
    </row>
    <row r="12" spans="1:15" ht="13.25" customHeight="1" x14ac:dyDescent="0.2">
      <c r="A12" s="13"/>
      <c r="B12" s="4" t="s">
        <v>16</v>
      </c>
      <c r="C12" s="7">
        <v>1997</v>
      </c>
      <c r="D12" s="7">
        <v>2301</v>
      </c>
      <c r="E12" s="7">
        <v>2457</v>
      </c>
      <c r="F12" s="20">
        <f t="shared" si="1"/>
        <v>4758</v>
      </c>
      <c r="G12" s="5"/>
      <c r="H12" s="4" t="s">
        <v>16</v>
      </c>
      <c r="I12" s="7">
        <v>1473</v>
      </c>
      <c r="J12" s="7">
        <v>1474</v>
      </c>
      <c r="K12" s="7">
        <v>1579</v>
      </c>
      <c r="L12" s="21">
        <f t="shared" si="0"/>
        <v>3053</v>
      </c>
      <c r="M12" s="43"/>
    </row>
    <row r="13" spans="1:15" ht="13.25" customHeight="1" x14ac:dyDescent="0.2">
      <c r="A13" s="56" t="s">
        <v>5</v>
      </c>
      <c r="B13" s="57"/>
      <c r="C13" s="22">
        <f>SUM(C4:C12)</f>
        <v>24164</v>
      </c>
      <c r="D13" s="22">
        <f>SUM(D4:D12)</f>
        <v>22303</v>
      </c>
      <c r="E13" s="22">
        <f>SUM(E4:E12)</f>
        <v>24656</v>
      </c>
      <c r="F13" s="23">
        <f t="shared" si="1"/>
        <v>46959</v>
      </c>
      <c r="G13" s="58" t="s">
        <v>5</v>
      </c>
      <c r="H13" s="57"/>
      <c r="I13" s="22">
        <f>SUM(I4:I12)</f>
        <v>13641</v>
      </c>
      <c r="J13" s="22">
        <f>SUM(J4:J12)</f>
        <v>12640</v>
      </c>
      <c r="K13" s="22">
        <f>SUM(K4:K12)</f>
        <v>13109</v>
      </c>
      <c r="L13" s="24">
        <f t="shared" si="0"/>
        <v>25749</v>
      </c>
      <c r="M13" s="43"/>
    </row>
    <row r="14" spans="1:15" ht="13.25" customHeight="1" x14ac:dyDescent="0.2">
      <c r="A14" s="13" t="s">
        <v>24</v>
      </c>
      <c r="B14" s="6" t="s">
        <v>8</v>
      </c>
      <c r="C14" s="7">
        <v>1172</v>
      </c>
      <c r="D14" s="7">
        <v>1053</v>
      </c>
      <c r="E14" s="7">
        <v>1143</v>
      </c>
      <c r="F14" s="20">
        <f t="shared" si="1"/>
        <v>2196</v>
      </c>
      <c r="G14" s="3" t="s">
        <v>21</v>
      </c>
      <c r="H14" s="4" t="s">
        <v>8</v>
      </c>
      <c r="I14" s="7">
        <v>1814</v>
      </c>
      <c r="J14" s="7">
        <v>1886</v>
      </c>
      <c r="K14" s="7">
        <v>1888</v>
      </c>
      <c r="L14" s="21">
        <f t="shared" si="0"/>
        <v>3774</v>
      </c>
      <c r="M14" s="43"/>
    </row>
    <row r="15" spans="1:15" ht="13.25" customHeight="1" x14ac:dyDescent="0.2">
      <c r="A15" s="13"/>
      <c r="B15" s="6" t="s">
        <v>4</v>
      </c>
      <c r="C15" s="7">
        <v>2043</v>
      </c>
      <c r="D15" s="7">
        <v>1827</v>
      </c>
      <c r="E15" s="7">
        <v>2021</v>
      </c>
      <c r="F15" s="20">
        <f t="shared" si="1"/>
        <v>3848</v>
      </c>
      <c r="G15" s="5"/>
      <c r="H15" s="4" t="s">
        <v>4</v>
      </c>
      <c r="I15" s="7">
        <v>1146</v>
      </c>
      <c r="J15" s="7">
        <v>1199</v>
      </c>
      <c r="K15" s="7">
        <v>1315</v>
      </c>
      <c r="L15" s="21">
        <f t="shared" si="0"/>
        <v>2514</v>
      </c>
      <c r="M15" s="43"/>
    </row>
    <row r="16" spans="1:15" ht="13.25" customHeight="1" x14ac:dyDescent="0.2">
      <c r="A16" s="13"/>
      <c r="B16" s="6" t="s">
        <v>10</v>
      </c>
      <c r="C16" s="7">
        <v>1078</v>
      </c>
      <c r="D16" s="7">
        <v>1186</v>
      </c>
      <c r="E16" s="7">
        <v>1138</v>
      </c>
      <c r="F16" s="20">
        <f t="shared" si="1"/>
        <v>2324</v>
      </c>
      <c r="G16" s="5"/>
      <c r="H16" s="4" t="s">
        <v>10</v>
      </c>
      <c r="I16" s="7">
        <v>1100</v>
      </c>
      <c r="J16" s="7">
        <v>1074</v>
      </c>
      <c r="K16" s="7">
        <v>1222</v>
      </c>
      <c r="L16" s="21">
        <f t="shared" si="0"/>
        <v>2296</v>
      </c>
      <c r="M16" s="43"/>
    </row>
    <row r="17" spans="1:13" ht="13.25" customHeight="1" x14ac:dyDescent="0.2">
      <c r="A17" s="13"/>
      <c r="B17" s="6" t="s">
        <v>11</v>
      </c>
      <c r="C17" s="7">
        <v>1566</v>
      </c>
      <c r="D17" s="7">
        <v>1579</v>
      </c>
      <c r="E17" s="7">
        <v>1704</v>
      </c>
      <c r="F17" s="20">
        <f t="shared" si="1"/>
        <v>3283</v>
      </c>
      <c r="G17" s="5"/>
      <c r="H17" s="4" t="s">
        <v>11</v>
      </c>
      <c r="I17" s="7">
        <v>1574</v>
      </c>
      <c r="J17" s="7">
        <v>1588</v>
      </c>
      <c r="K17" s="7">
        <v>1627</v>
      </c>
      <c r="L17" s="21">
        <f t="shared" si="0"/>
        <v>3215</v>
      </c>
      <c r="M17" s="43"/>
    </row>
    <row r="18" spans="1:13" ht="13.25" customHeight="1" x14ac:dyDescent="0.2">
      <c r="A18" s="13"/>
      <c r="B18" s="6" t="s">
        <v>12</v>
      </c>
      <c r="C18" s="7">
        <v>1367</v>
      </c>
      <c r="D18" s="7">
        <v>1373</v>
      </c>
      <c r="E18" s="7">
        <v>1344</v>
      </c>
      <c r="F18" s="20">
        <f t="shared" si="1"/>
        <v>2717</v>
      </c>
      <c r="G18" s="5"/>
      <c r="H18" s="4" t="s">
        <v>12</v>
      </c>
      <c r="I18" s="7">
        <v>480</v>
      </c>
      <c r="J18" s="7">
        <v>441</v>
      </c>
      <c r="K18" s="7">
        <v>493</v>
      </c>
      <c r="L18" s="21">
        <f t="shared" si="0"/>
        <v>934</v>
      </c>
      <c r="M18" s="43"/>
    </row>
    <row r="19" spans="1:13" ht="13.25" customHeight="1" x14ac:dyDescent="0.2">
      <c r="A19" s="13"/>
      <c r="B19" s="6" t="s">
        <v>13</v>
      </c>
      <c r="C19" s="7">
        <v>2890</v>
      </c>
      <c r="D19" s="7">
        <v>3070</v>
      </c>
      <c r="E19" s="7">
        <v>3315</v>
      </c>
      <c r="F19" s="20">
        <f t="shared" si="1"/>
        <v>6385</v>
      </c>
      <c r="G19" s="58" t="s">
        <v>5</v>
      </c>
      <c r="H19" s="57"/>
      <c r="I19" s="22">
        <f>SUM(I14:I18)</f>
        <v>6114</v>
      </c>
      <c r="J19" s="22">
        <f>SUM(J14:J18)</f>
        <v>6188</v>
      </c>
      <c r="K19" s="22">
        <f>SUM(K14:K18)</f>
        <v>6545</v>
      </c>
      <c r="L19" s="24">
        <f t="shared" si="0"/>
        <v>12733</v>
      </c>
      <c r="M19" s="43"/>
    </row>
    <row r="20" spans="1:13" ht="13.25" customHeight="1" x14ac:dyDescent="0.2">
      <c r="A20" s="13"/>
      <c r="B20" s="6" t="s">
        <v>14</v>
      </c>
      <c r="C20" s="7">
        <v>905</v>
      </c>
      <c r="D20" s="7">
        <v>935</v>
      </c>
      <c r="E20" s="7">
        <v>912</v>
      </c>
      <c r="F20" s="20">
        <f t="shared" si="1"/>
        <v>1847</v>
      </c>
      <c r="G20" s="5" t="s">
        <v>19</v>
      </c>
      <c r="H20" s="6" t="s">
        <v>8</v>
      </c>
      <c r="I20" s="7">
        <v>876</v>
      </c>
      <c r="J20" s="7">
        <v>931</v>
      </c>
      <c r="K20" s="7">
        <v>984</v>
      </c>
      <c r="L20" s="21">
        <f t="shared" si="0"/>
        <v>1915</v>
      </c>
      <c r="M20" s="43"/>
    </row>
    <row r="21" spans="1:13" ht="13.25" customHeight="1" x14ac:dyDescent="0.2">
      <c r="A21" s="56" t="s">
        <v>5</v>
      </c>
      <c r="B21" s="57"/>
      <c r="C21" s="22">
        <f>SUM(C14:C20)</f>
        <v>11021</v>
      </c>
      <c r="D21" s="22">
        <f>SUM(D14:D20)</f>
        <v>11023</v>
      </c>
      <c r="E21" s="22">
        <f>SUM(E14:E20)</f>
        <v>11577</v>
      </c>
      <c r="F21" s="23">
        <f t="shared" si="1"/>
        <v>22600</v>
      </c>
      <c r="G21" s="5"/>
      <c r="H21" s="6" t="s">
        <v>4</v>
      </c>
      <c r="I21" s="7">
        <v>2094</v>
      </c>
      <c r="J21" s="7">
        <v>2167</v>
      </c>
      <c r="K21" s="7">
        <v>1889</v>
      </c>
      <c r="L21" s="21">
        <f t="shared" si="0"/>
        <v>4056</v>
      </c>
      <c r="M21" s="43"/>
    </row>
    <row r="22" spans="1:13" ht="13.25" customHeight="1" x14ac:dyDescent="0.2">
      <c r="A22" s="13" t="s">
        <v>17</v>
      </c>
      <c r="B22" s="6" t="s">
        <v>8</v>
      </c>
      <c r="C22" s="7">
        <v>2821</v>
      </c>
      <c r="D22" s="7">
        <v>2353</v>
      </c>
      <c r="E22" s="7">
        <v>2536</v>
      </c>
      <c r="F22" s="20">
        <f t="shared" si="1"/>
        <v>4889</v>
      </c>
      <c r="G22" s="5"/>
      <c r="H22" s="6" t="s">
        <v>10</v>
      </c>
      <c r="I22" s="7">
        <v>1103</v>
      </c>
      <c r="J22" s="7">
        <v>1107</v>
      </c>
      <c r="K22" s="7">
        <v>1011</v>
      </c>
      <c r="L22" s="21">
        <f t="shared" si="0"/>
        <v>2118</v>
      </c>
      <c r="M22" s="43"/>
    </row>
    <row r="23" spans="1:13" ht="13.25" customHeight="1" x14ac:dyDescent="0.2">
      <c r="A23" s="13"/>
      <c r="B23" s="6" t="s">
        <v>4</v>
      </c>
      <c r="C23" s="7">
        <v>2007</v>
      </c>
      <c r="D23" s="7">
        <v>1565</v>
      </c>
      <c r="E23" s="7">
        <v>1716</v>
      </c>
      <c r="F23" s="20">
        <f t="shared" si="1"/>
        <v>3281</v>
      </c>
      <c r="G23" s="58" t="s">
        <v>5</v>
      </c>
      <c r="H23" s="57"/>
      <c r="I23" s="22">
        <f>SUM(I20:I22)</f>
        <v>4073</v>
      </c>
      <c r="J23" s="22">
        <f>SUM(J20:J22)</f>
        <v>4205</v>
      </c>
      <c r="K23" s="22">
        <f>SUM(K20:K22)</f>
        <v>3884</v>
      </c>
      <c r="L23" s="24">
        <f t="shared" si="0"/>
        <v>8089</v>
      </c>
      <c r="M23" s="43"/>
    </row>
    <row r="24" spans="1:13" ht="13.25" customHeight="1" x14ac:dyDescent="0.2">
      <c r="A24" s="13"/>
      <c r="B24" s="6" t="s">
        <v>10</v>
      </c>
      <c r="C24" s="7">
        <v>1245</v>
      </c>
      <c r="D24" s="7">
        <v>1093</v>
      </c>
      <c r="E24" s="7">
        <v>1215</v>
      </c>
      <c r="F24" s="20">
        <f t="shared" si="1"/>
        <v>2308</v>
      </c>
      <c r="G24" s="5" t="s">
        <v>22</v>
      </c>
      <c r="H24" s="6" t="s">
        <v>8</v>
      </c>
      <c r="I24" s="7">
        <v>520</v>
      </c>
      <c r="J24" s="7">
        <v>487</v>
      </c>
      <c r="K24" s="7">
        <v>515</v>
      </c>
      <c r="L24" s="21">
        <f t="shared" si="0"/>
        <v>1002</v>
      </c>
      <c r="M24" s="43"/>
    </row>
    <row r="25" spans="1:13" ht="13.25" customHeight="1" x14ac:dyDescent="0.2">
      <c r="A25" s="13"/>
      <c r="B25" s="6" t="s">
        <v>11</v>
      </c>
      <c r="C25" s="7">
        <v>1166</v>
      </c>
      <c r="D25" s="7">
        <v>1067</v>
      </c>
      <c r="E25" s="7">
        <v>1076</v>
      </c>
      <c r="F25" s="20">
        <f t="shared" si="1"/>
        <v>2143</v>
      </c>
      <c r="G25" s="5"/>
      <c r="H25" s="6" t="s">
        <v>4</v>
      </c>
      <c r="I25" s="7">
        <v>1225</v>
      </c>
      <c r="J25" s="7">
        <v>1211</v>
      </c>
      <c r="K25" s="7">
        <v>1234</v>
      </c>
      <c r="L25" s="21">
        <f t="shared" si="0"/>
        <v>2445</v>
      </c>
      <c r="M25" s="43"/>
    </row>
    <row r="26" spans="1:13" ht="13.25" customHeight="1" x14ac:dyDescent="0.2">
      <c r="A26" s="13"/>
      <c r="B26" s="6" t="s">
        <v>12</v>
      </c>
      <c r="C26" s="7">
        <v>1735</v>
      </c>
      <c r="D26" s="7">
        <v>1633</v>
      </c>
      <c r="E26" s="7">
        <v>1647</v>
      </c>
      <c r="F26" s="20">
        <f t="shared" si="1"/>
        <v>3280</v>
      </c>
      <c r="G26" s="5"/>
      <c r="H26" s="6" t="s">
        <v>10</v>
      </c>
      <c r="I26" s="7">
        <v>1044</v>
      </c>
      <c r="J26" s="7">
        <v>1179</v>
      </c>
      <c r="K26" s="7">
        <v>1191</v>
      </c>
      <c r="L26" s="21">
        <f t="shared" si="0"/>
        <v>2370</v>
      </c>
      <c r="M26" s="43"/>
    </row>
    <row r="27" spans="1:13" ht="13.25" customHeight="1" x14ac:dyDescent="0.2">
      <c r="A27" s="56" t="s">
        <v>5</v>
      </c>
      <c r="B27" s="57"/>
      <c r="C27" s="22">
        <f>SUM(C22:C26)</f>
        <v>8974</v>
      </c>
      <c r="D27" s="22">
        <f>SUM(D22:D26)</f>
        <v>7711</v>
      </c>
      <c r="E27" s="22">
        <f>SUM(E22:E26)</f>
        <v>8190</v>
      </c>
      <c r="F27" s="23">
        <f t="shared" si="1"/>
        <v>15901</v>
      </c>
      <c r="G27" s="5"/>
      <c r="H27" s="6" t="s">
        <v>11</v>
      </c>
      <c r="I27" s="7">
        <v>278</v>
      </c>
      <c r="J27" s="7">
        <v>340</v>
      </c>
      <c r="K27" s="7">
        <v>293</v>
      </c>
      <c r="L27" s="21">
        <f t="shared" si="0"/>
        <v>633</v>
      </c>
      <c r="M27" s="43"/>
    </row>
    <row r="28" spans="1:13" ht="13.25" customHeight="1" x14ac:dyDescent="0.2">
      <c r="A28" s="13" t="s">
        <v>25</v>
      </c>
      <c r="B28" s="6" t="s">
        <v>8</v>
      </c>
      <c r="C28" s="7">
        <v>2183</v>
      </c>
      <c r="D28" s="7">
        <v>2010</v>
      </c>
      <c r="E28" s="7">
        <v>2223</v>
      </c>
      <c r="F28" s="20">
        <f t="shared" si="1"/>
        <v>4233</v>
      </c>
      <c r="G28" s="58" t="s">
        <v>5</v>
      </c>
      <c r="H28" s="57"/>
      <c r="I28" s="22">
        <f>SUM(I24:I27)</f>
        <v>3067</v>
      </c>
      <c r="J28" s="22">
        <f>SUM(J24:J27)</f>
        <v>3217</v>
      </c>
      <c r="K28" s="22">
        <f>SUM(K24:K27)</f>
        <v>3233</v>
      </c>
      <c r="L28" s="24">
        <f t="shared" si="0"/>
        <v>6450</v>
      </c>
      <c r="M28" s="43"/>
    </row>
    <row r="29" spans="1:13" ht="13.25" customHeight="1" x14ac:dyDescent="0.2">
      <c r="A29" s="13"/>
      <c r="B29" s="6" t="s">
        <v>4</v>
      </c>
      <c r="C29" s="7">
        <v>1483</v>
      </c>
      <c r="D29" s="7">
        <v>1538</v>
      </c>
      <c r="E29" s="7">
        <v>1615</v>
      </c>
      <c r="F29" s="20">
        <f t="shared" si="1"/>
        <v>3153</v>
      </c>
      <c r="G29" s="5" t="s">
        <v>23</v>
      </c>
      <c r="H29" s="6" t="s">
        <v>8</v>
      </c>
      <c r="I29" s="7">
        <v>1270</v>
      </c>
      <c r="J29" s="7">
        <v>1390</v>
      </c>
      <c r="K29" s="7">
        <v>1411</v>
      </c>
      <c r="L29" s="21">
        <f t="shared" si="0"/>
        <v>2801</v>
      </c>
      <c r="M29" s="43"/>
    </row>
    <row r="30" spans="1:13" ht="13.25" customHeight="1" x14ac:dyDescent="0.2">
      <c r="A30" s="13"/>
      <c r="B30" s="6" t="s">
        <v>10</v>
      </c>
      <c r="C30" s="7">
        <v>1577</v>
      </c>
      <c r="D30" s="7">
        <v>1563</v>
      </c>
      <c r="E30" s="7">
        <v>1683</v>
      </c>
      <c r="F30" s="20">
        <f t="shared" si="1"/>
        <v>3246</v>
      </c>
      <c r="G30" s="5"/>
      <c r="H30" s="6" t="s">
        <v>4</v>
      </c>
      <c r="I30" s="7">
        <v>926</v>
      </c>
      <c r="J30" s="7">
        <v>941</v>
      </c>
      <c r="K30" s="7">
        <v>928</v>
      </c>
      <c r="L30" s="21">
        <f t="shared" si="0"/>
        <v>1869</v>
      </c>
      <c r="M30" s="43"/>
    </row>
    <row r="31" spans="1:13" ht="13.25" customHeight="1" x14ac:dyDescent="0.2">
      <c r="A31" s="13"/>
      <c r="B31" s="6" t="s">
        <v>11</v>
      </c>
      <c r="C31" s="7">
        <v>1949</v>
      </c>
      <c r="D31" s="7">
        <v>2006</v>
      </c>
      <c r="E31" s="7">
        <v>2117</v>
      </c>
      <c r="F31" s="20">
        <f t="shared" si="1"/>
        <v>4123</v>
      </c>
      <c r="G31" s="5"/>
      <c r="H31" s="6" t="s">
        <v>10</v>
      </c>
      <c r="I31" s="7">
        <v>1006</v>
      </c>
      <c r="J31" s="7">
        <v>859</v>
      </c>
      <c r="K31" s="7">
        <v>948</v>
      </c>
      <c r="L31" s="21">
        <f t="shared" si="0"/>
        <v>1807</v>
      </c>
      <c r="M31" s="43"/>
    </row>
    <row r="32" spans="1:13" ht="13.25" customHeight="1" x14ac:dyDescent="0.2">
      <c r="A32" s="56" t="s">
        <v>5</v>
      </c>
      <c r="B32" s="57"/>
      <c r="C32" s="22">
        <f>SUM(C28:C31)</f>
        <v>7192</v>
      </c>
      <c r="D32" s="22">
        <f>SUM(D28:D31)</f>
        <v>7117</v>
      </c>
      <c r="E32" s="22">
        <f>SUM(E28:E31)</f>
        <v>7638</v>
      </c>
      <c r="F32" s="23">
        <f t="shared" si="1"/>
        <v>14755</v>
      </c>
      <c r="G32" s="5"/>
      <c r="H32" s="6" t="s">
        <v>11</v>
      </c>
      <c r="I32" s="7">
        <v>1416</v>
      </c>
      <c r="J32" s="7">
        <v>1432</v>
      </c>
      <c r="K32" s="7">
        <v>1561</v>
      </c>
      <c r="L32" s="21">
        <f t="shared" si="0"/>
        <v>2993</v>
      </c>
      <c r="M32" s="43"/>
    </row>
    <row r="33" spans="1:13" ht="13.25" customHeight="1" x14ac:dyDescent="0.2">
      <c r="A33" s="13" t="s">
        <v>26</v>
      </c>
      <c r="B33" s="6" t="s">
        <v>8</v>
      </c>
      <c r="C33" s="7">
        <v>733</v>
      </c>
      <c r="D33" s="7">
        <v>751</v>
      </c>
      <c r="E33" s="7">
        <v>800</v>
      </c>
      <c r="F33" s="20">
        <f t="shared" si="1"/>
        <v>1551</v>
      </c>
      <c r="G33" s="5"/>
      <c r="H33" s="6" t="s">
        <v>12</v>
      </c>
      <c r="I33" s="7">
        <v>898</v>
      </c>
      <c r="J33" s="7">
        <v>1028</v>
      </c>
      <c r="K33" s="7">
        <v>1034</v>
      </c>
      <c r="L33" s="21">
        <f t="shared" si="0"/>
        <v>2062</v>
      </c>
      <c r="M33" s="43"/>
    </row>
    <row r="34" spans="1:13" ht="13.25" customHeight="1" x14ac:dyDescent="0.2">
      <c r="A34" s="13"/>
      <c r="B34" s="6" t="s">
        <v>4</v>
      </c>
      <c r="C34" s="7">
        <v>984</v>
      </c>
      <c r="D34" s="7">
        <v>1073</v>
      </c>
      <c r="E34" s="7">
        <v>1106</v>
      </c>
      <c r="F34" s="20">
        <f t="shared" si="1"/>
        <v>2179</v>
      </c>
      <c r="G34" s="5"/>
      <c r="H34" s="6" t="s">
        <v>13</v>
      </c>
      <c r="I34" s="7">
        <v>779</v>
      </c>
      <c r="J34" s="7">
        <v>747</v>
      </c>
      <c r="K34" s="7">
        <v>746</v>
      </c>
      <c r="L34" s="21">
        <f t="shared" si="0"/>
        <v>1493</v>
      </c>
      <c r="M34" s="43"/>
    </row>
    <row r="35" spans="1:13" ht="13.25" customHeight="1" x14ac:dyDescent="0.2">
      <c r="A35" s="13"/>
      <c r="B35" s="6" t="s">
        <v>10</v>
      </c>
      <c r="C35" s="7">
        <v>977</v>
      </c>
      <c r="D35" s="7">
        <v>1057</v>
      </c>
      <c r="E35" s="7">
        <v>1024</v>
      </c>
      <c r="F35" s="20">
        <f t="shared" si="1"/>
        <v>2081</v>
      </c>
      <c r="G35" s="58" t="s">
        <v>5</v>
      </c>
      <c r="H35" s="57"/>
      <c r="I35" s="22">
        <f>SUM(I29:I34)</f>
        <v>6295</v>
      </c>
      <c r="J35" s="22">
        <f>SUM(J29:J34)</f>
        <v>6397</v>
      </c>
      <c r="K35" s="22">
        <f>SUM(K29:K34)</f>
        <v>6628</v>
      </c>
      <c r="L35" s="24">
        <f t="shared" si="0"/>
        <v>13025</v>
      </c>
      <c r="M35" s="43"/>
    </row>
    <row r="36" spans="1:13" ht="13.25" customHeight="1" x14ac:dyDescent="0.2">
      <c r="A36" s="13"/>
      <c r="B36" s="6" t="s">
        <v>11</v>
      </c>
      <c r="C36" s="7">
        <v>1086</v>
      </c>
      <c r="D36" s="7">
        <v>1020</v>
      </c>
      <c r="E36" s="7">
        <v>1030</v>
      </c>
      <c r="F36" s="20">
        <f t="shared" si="1"/>
        <v>2050</v>
      </c>
      <c r="G36" s="59"/>
      <c r="H36" s="60"/>
      <c r="I36" s="19"/>
      <c r="J36" s="19"/>
      <c r="K36" s="19"/>
      <c r="L36" s="21"/>
      <c r="M36" s="43"/>
    </row>
    <row r="37" spans="1:13" ht="13.25" customHeight="1" x14ac:dyDescent="0.2">
      <c r="A37" s="56" t="s">
        <v>5</v>
      </c>
      <c r="B37" s="57"/>
      <c r="C37" s="22">
        <f>SUM(C33:C36)</f>
        <v>3780</v>
      </c>
      <c r="D37" s="22">
        <f>SUM(D33:D36)</f>
        <v>3901</v>
      </c>
      <c r="E37" s="22">
        <f>SUM(E33:E36)</f>
        <v>3960</v>
      </c>
      <c r="F37" s="23">
        <f t="shared" si="1"/>
        <v>7861</v>
      </c>
      <c r="G37" s="61" t="s">
        <v>6</v>
      </c>
      <c r="H37" s="62"/>
      <c r="I37" s="37">
        <f>C13+C21+C27+C32+C37+C44+I13+I19+I23+I28+I35</f>
        <v>96814</v>
      </c>
      <c r="J37" s="37">
        <f>D13+D21+D27+D32+D37+D44+J13+J19+J23+J28+J35</f>
        <v>92567</v>
      </c>
      <c r="K37" s="37">
        <f>E13+E21+E27+E32+E37+E44+K13+K19+K23+K28+K35</f>
        <v>97504</v>
      </c>
      <c r="L37" s="38">
        <f>SUM(J37:K37)</f>
        <v>190071</v>
      </c>
      <c r="M37" s="44"/>
    </row>
    <row r="38" spans="1:13" ht="13.25" customHeight="1" x14ac:dyDescent="0.2">
      <c r="A38" s="13" t="s">
        <v>27</v>
      </c>
      <c r="B38" s="6" t="s">
        <v>8</v>
      </c>
      <c r="C38" s="7">
        <v>1048</v>
      </c>
      <c r="D38" s="7">
        <v>1074</v>
      </c>
      <c r="E38" s="7">
        <v>1084</v>
      </c>
      <c r="F38" s="20">
        <f t="shared" si="1"/>
        <v>2158</v>
      </c>
      <c r="G38" s="63"/>
      <c r="H38" s="64"/>
      <c r="I38" s="28"/>
      <c r="J38" s="28"/>
      <c r="K38" s="28"/>
      <c r="L38" s="36"/>
      <c r="M38" s="44"/>
    </row>
    <row r="39" spans="1:13" ht="13.25" customHeight="1" x14ac:dyDescent="0.2">
      <c r="A39" s="13"/>
      <c r="B39" s="6" t="s">
        <v>4</v>
      </c>
      <c r="C39" s="7">
        <v>755</v>
      </c>
      <c r="D39" s="7">
        <v>749</v>
      </c>
      <c r="E39" s="7">
        <v>793</v>
      </c>
      <c r="F39" s="20">
        <f t="shared" si="1"/>
        <v>1542</v>
      </c>
      <c r="G39" s="65" t="s">
        <v>29</v>
      </c>
      <c r="H39" s="60"/>
      <c r="I39" s="7">
        <f>'1201'!I37-'1101'!I37</f>
        <v>-72</v>
      </c>
      <c r="J39" s="7">
        <f>'1201'!J37-'1101'!J37</f>
        <v>-47</v>
      </c>
      <c r="K39" s="7">
        <f>'1201'!K37-'1101'!K37</f>
        <v>-76</v>
      </c>
      <c r="L39" s="39">
        <f>SUM(J39:K39)</f>
        <v>-123</v>
      </c>
      <c r="M39" s="44"/>
    </row>
    <row r="40" spans="1:13" ht="13.25" customHeight="1" x14ac:dyDescent="0.2">
      <c r="A40" s="13"/>
      <c r="B40" s="6" t="s">
        <v>10</v>
      </c>
      <c r="C40" s="7">
        <v>1089</v>
      </c>
      <c r="D40" s="7">
        <v>1046</v>
      </c>
      <c r="E40" s="7">
        <v>1071</v>
      </c>
      <c r="F40" s="20">
        <f t="shared" si="1"/>
        <v>2117</v>
      </c>
      <c r="G40" s="65"/>
      <c r="H40" s="66"/>
      <c r="I40" s="7"/>
      <c r="J40" s="7"/>
      <c r="K40" s="7"/>
      <c r="L40" s="14"/>
      <c r="M40" s="43"/>
    </row>
    <row r="41" spans="1:13" ht="13.25" customHeight="1" x14ac:dyDescent="0.2">
      <c r="A41" s="13"/>
      <c r="B41" s="6" t="s">
        <v>11</v>
      </c>
      <c r="C41" s="7">
        <v>1649</v>
      </c>
      <c r="D41" s="7">
        <v>1553</v>
      </c>
      <c r="E41" s="7">
        <v>1691</v>
      </c>
      <c r="F41" s="20">
        <f t="shared" si="1"/>
        <v>3244</v>
      </c>
      <c r="G41" s="65" t="s">
        <v>28</v>
      </c>
      <c r="H41" s="66"/>
      <c r="I41" s="7">
        <f>I37-96389</f>
        <v>425</v>
      </c>
      <c r="J41" s="7">
        <f>J37-92736</f>
        <v>-169</v>
      </c>
      <c r="K41" s="7">
        <f>K37-97412</f>
        <v>92</v>
      </c>
      <c r="L41" s="39">
        <f>SUM(J41:K41)</f>
        <v>-77</v>
      </c>
      <c r="M41" s="43"/>
    </row>
    <row r="42" spans="1:13" ht="13.25" customHeight="1" x14ac:dyDescent="0.2">
      <c r="A42" s="13"/>
      <c r="B42" s="6" t="s">
        <v>12</v>
      </c>
      <c r="C42" s="7">
        <v>1394</v>
      </c>
      <c r="D42" s="7">
        <v>1250</v>
      </c>
      <c r="E42" s="7">
        <v>1331</v>
      </c>
      <c r="F42" s="20">
        <f t="shared" si="1"/>
        <v>2581</v>
      </c>
      <c r="G42" s="59"/>
      <c r="H42" s="60"/>
      <c r="I42" s="7"/>
      <c r="J42" s="7"/>
      <c r="K42" s="7"/>
      <c r="L42" s="14"/>
      <c r="M42" s="44"/>
    </row>
    <row r="43" spans="1:13" ht="13.25" customHeight="1" x14ac:dyDescent="0.2">
      <c r="A43" s="13"/>
      <c r="B43" s="6" t="s">
        <v>13</v>
      </c>
      <c r="C43" s="7">
        <v>2558</v>
      </c>
      <c r="D43" s="7">
        <v>2193</v>
      </c>
      <c r="E43" s="7">
        <v>2114</v>
      </c>
      <c r="F43" s="20">
        <f t="shared" si="1"/>
        <v>4307</v>
      </c>
      <c r="G43" s="59"/>
      <c r="H43" s="60"/>
      <c r="I43" s="7"/>
      <c r="J43" s="7"/>
      <c r="K43" s="7"/>
      <c r="L43" s="14"/>
      <c r="M43" s="44"/>
    </row>
    <row r="44" spans="1:13" ht="13.25" customHeight="1" thickBot="1" x14ac:dyDescent="0.25">
      <c r="A44" s="67" t="s">
        <v>5</v>
      </c>
      <c r="B44" s="68"/>
      <c r="C44" s="25">
        <f>SUM(C38:C43)</f>
        <v>8493</v>
      </c>
      <c r="D44" s="25">
        <f>SUM(D38:D43)</f>
        <v>7865</v>
      </c>
      <c r="E44" s="25">
        <f>SUM(E38:E43)</f>
        <v>8084</v>
      </c>
      <c r="F44" s="26">
        <f t="shared" si="1"/>
        <v>15949</v>
      </c>
      <c r="G44" s="69"/>
      <c r="H44" s="70"/>
      <c r="I44" s="15"/>
      <c r="J44" s="15"/>
      <c r="K44" s="15"/>
      <c r="L44" s="16"/>
      <c r="M44" s="44"/>
    </row>
    <row r="45" spans="1:13" ht="12.5" thickTop="1" x14ac:dyDescent="0.2"/>
    <row r="47" spans="1:13" x14ac:dyDescent="0.2">
      <c r="H47" s="34"/>
    </row>
    <row r="48" spans="1:13" x14ac:dyDescent="0.2">
      <c r="M48" s="1">
        <f>M37-M47</f>
        <v>0</v>
      </c>
    </row>
    <row r="50" spans="8:8" x14ac:dyDescent="0.2">
      <c r="H50" s="34"/>
    </row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ageMargins left="0.98425196850393704" right="0.94488188976377963" top="0.35433070866141736" bottom="0.23622047244094491" header="0.19685039370078741" footer="0.23622047244094491"/>
  <pageSetup paperSize="9" scale="94" orientation="landscape" r:id="rId1"/>
  <headerFooter>
    <oddHeader>&amp;C町丁別世帯数及び人口報告書&amp;R東京都　三鷹市</oddHeader>
  </headerFooter>
  <ignoredErrors>
    <ignoredError sqref="F4:F43 L4:L3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O50"/>
  <sheetViews>
    <sheetView view="pageBreakPreview" zoomScaleNormal="100" zoomScaleSheetLayoutView="100" workbookViewId="0"/>
  </sheetViews>
  <sheetFormatPr defaultColWidth="9.09765625" defaultRowHeight="12" x14ac:dyDescent="0.2"/>
  <cols>
    <col min="1" max="1" width="9.69921875" style="1" customWidth="1"/>
    <col min="2" max="2" width="8.69921875" style="1" customWidth="1"/>
    <col min="3" max="6" width="12.69921875" style="1" customWidth="1"/>
    <col min="7" max="7" width="9.69921875" style="1" customWidth="1"/>
    <col min="8" max="8" width="8.69921875" style="1" customWidth="1"/>
    <col min="9" max="12" width="12.69921875" style="1" customWidth="1"/>
    <col min="13" max="13" width="0.296875" style="1" customWidth="1"/>
    <col min="14" max="16384" width="9.09765625" style="1"/>
  </cols>
  <sheetData>
    <row r="1" spans="1:15" ht="12.5" thickBot="1" x14ac:dyDescent="0.25">
      <c r="K1" s="45" t="s">
        <v>32</v>
      </c>
      <c r="L1" s="46"/>
    </row>
    <row r="2" spans="1:15" ht="12.5" thickTop="1" x14ac:dyDescent="0.2">
      <c r="A2" s="47" t="s">
        <v>0</v>
      </c>
      <c r="B2" s="48"/>
      <c r="C2" s="51" t="s">
        <v>7</v>
      </c>
      <c r="D2" s="52"/>
      <c r="E2" s="52"/>
      <c r="F2" s="52"/>
      <c r="G2" s="53" t="s">
        <v>0</v>
      </c>
      <c r="H2" s="48"/>
      <c r="I2" s="51" t="s">
        <v>7</v>
      </c>
      <c r="J2" s="52"/>
      <c r="K2" s="52"/>
      <c r="L2" s="55"/>
      <c r="M2" s="29"/>
    </row>
    <row r="3" spans="1:15" ht="12.5" thickBot="1" x14ac:dyDescent="0.25">
      <c r="A3" s="49"/>
      <c r="B3" s="50"/>
      <c r="C3" s="9" t="s">
        <v>1</v>
      </c>
      <c r="D3" s="9" t="s">
        <v>2</v>
      </c>
      <c r="E3" s="9" t="s">
        <v>3</v>
      </c>
      <c r="F3" s="10" t="s">
        <v>20</v>
      </c>
      <c r="G3" s="54"/>
      <c r="H3" s="50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25" customHeight="1" thickTop="1" x14ac:dyDescent="0.2">
      <c r="A4" s="12" t="s">
        <v>9</v>
      </c>
      <c r="B4" s="8" t="s">
        <v>8</v>
      </c>
      <c r="C4" s="35">
        <v>1596</v>
      </c>
      <c r="D4" s="35">
        <v>1449</v>
      </c>
      <c r="E4" s="35">
        <v>1518</v>
      </c>
      <c r="F4" s="17">
        <f>SUM(D4:E4)</f>
        <v>2967</v>
      </c>
      <c r="G4" s="40" t="s">
        <v>18</v>
      </c>
      <c r="H4" s="27" t="s">
        <v>8</v>
      </c>
      <c r="I4" s="35">
        <v>1848</v>
      </c>
      <c r="J4" s="35">
        <v>1582</v>
      </c>
      <c r="K4" s="35">
        <v>1573</v>
      </c>
      <c r="L4" s="18">
        <f t="shared" ref="L4:L35" si="0">SUM(J4:K4)</f>
        <v>3155</v>
      </c>
      <c r="M4" s="2"/>
    </row>
    <row r="5" spans="1:15" ht="13.25" customHeight="1" x14ac:dyDescent="0.2">
      <c r="A5" s="13"/>
      <c r="B5" s="4" t="s">
        <v>4</v>
      </c>
      <c r="C5" s="7">
        <v>1826</v>
      </c>
      <c r="D5" s="7">
        <v>1674</v>
      </c>
      <c r="E5" s="7">
        <v>1729</v>
      </c>
      <c r="F5" s="20">
        <f t="shared" ref="F5:F44" si="1">SUM(D5:E5)</f>
        <v>3403</v>
      </c>
      <c r="G5" s="5"/>
      <c r="H5" s="4" t="s">
        <v>4</v>
      </c>
      <c r="I5" s="7">
        <v>1378</v>
      </c>
      <c r="J5" s="7">
        <v>1169</v>
      </c>
      <c r="K5" s="7">
        <v>1184</v>
      </c>
      <c r="L5" s="21">
        <f t="shared" si="0"/>
        <v>2353</v>
      </c>
      <c r="M5" s="2"/>
    </row>
    <row r="6" spans="1:15" ht="13.25" customHeight="1" x14ac:dyDescent="0.2">
      <c r="A6" s="13"/>
      <c r="B6" s="4" t="s">
        <v>10</v>
      </c>
      <c r="C6" s="7">
        <v>6355</v>
      </c>
      <c r="D6" s="7">
        <v>4865</v>
      </c>
      <c r="E6" s="7">
        <v>5448</v>
      </c>
      <c r="F6" s="20">
        <f t="shared" si="1"/>
        <v>10313</v>
      </c>
      <c r="G6" s="5"/>
      <c r="H6" s="4" t="s">
        <v>10</v>
      </c>
      <c r="I6" s="7">
        <v>1083</v>
      </c>
      <c r="J6" s="7">
        <v>952</v>
      </c>
      <c r="K6" s="7">
        <v>901</v>
      </c>
      <c r="L6" s="21">
        <f t="shared" si="0"/>
        <v>1853</v>
      </c>
      <c r="M6" s="2"/>
    </row>
    <row r="7" spans="1:15" ht="13.25" customHeight="1" x14ac:dyDescent="0.2">
      <c r="A7" s="13"/>
      <c r="B7" s="4" t="s">
        <v>11</v>
      </c>
      <c r="C7" s="7">
        <v>3414</v>
      </c>
      <c r="D7" s="7">
        <v>2976</v>
      </c>
      <c r="E7" s="7">
        <v>3238</v>
      </c>
      <c r="F7" s="20">
        <f t="shared" si="1"/>
        <v>6214</v>
      </c>
      <c r="G7" s="5"/>
      <c r="H7" s="4" t="s">
        <v>11</v>
      </c>
      <c r="I7" s="7">
        <v>1684</v>
      </c>
      <c r="J7" s="7">
        <v>1588</v>
      </c>
      <c r="K7" s="7">
        <v>1594</v>
      </c>
      <c r="L7" s="21">
        <f t="shared" si="0"/>
        <v>3182</v>
      </c>
      <c r="M7" s="2"/>
      <c r="N7" s="34"/>
      <c r="O7" s="34"/>
    </row>
    <row r="8" spans="1:15" ht="13.25" customHeight="1" x14ac:dyDescent="0.2">
      <c r="A8" s="13"/>
      <c r="B8" s="4" t="s">
        <v>12</v>
      </c>
      <c r="C8" s="7">
        <v>2539</v>
      </c>
      <c r="D8" s="7">
        <v>2710</v>
      </c>
      <c r="E8" s="7">
        <v>3218</v>
      </c>
      <c r="F8" s="20">
        <f t="shared" si="1"/>
        <v>5928</v>
      </c>
      <c r="G8" s="5"/>
      <c r="H8" s="4" t="s">
        <v>12</v>
      </c>
      <c r="I8" s="7">
        <v>1454</v>
      </c>
      <c r="J8" s="7">
        <v>1362</v>
      </c>
      <c r="K8" s="7">
        <v>1373</v>
      </c>
      <c r="L8" s="21">
        <f t="shared" si="0"/>
        <v>2735</v>
      </c>
      <c r="M8" s="2"/>
    </row>
    <row r="9" spans="1:15" ht="13.25" customHeight="1" x14ac:dyDescent="0.2">
      <c r="A9" s="13"/>
      <c r="B9" s="4" t="s">
        <v>13</v>
      </c>
      <c r="C9" s="7">
        <v>2239</v>
      </c>
      <c r="D9" s="7">
        <v>2180</v>
      </c>
      <c r="E9" s="7">
        <v>2335</v>
      </c>
      <c r="F9" s="20">
        <f t="shared" si="1"/>
        <v>4515</v>
      </c>
      <c r="G9" s="5"/>
      <c r="H9" s="4" t="s">
        <v>13</v>
      </c>
      <c r="I9" s="7">
        <v>1558</v>
      </c>
      <c r="J9" s="7">
        <v>1403</v>
      </c>
      <c r="K9" s="7">
        <v>1579</v>
      </c>
      <c r="L9" s="21">
        <f t="shared" si="0"/>
        <v>2982</v>
      </c>
      <c r="M9" s="2"/>
    </row>
    <row r="10" spans="1:15" ht="13.25" customHeight="1" x14ac:dyDescent="0.2">
      <c r="A10" s="13"/>
      <c r="B10" s="4" t="s">
        <v>14</v>
      </c>
      <c r="C10" s="7">
        <v>2426</v>
      </c>
      <c r="D10" s="7">
        <v>2414</v>
      </c>
      <c r="E10" s="7">
        <v>2712</v>
      </c>
      <c r="F10" s="20">
        <f t="shared" si="1"/>
        <v>5126</v>
      </c>
      <c r="G10" s="5"/>
      <c r="H10" s="4" t="s">
        <v>14</v>
      </c>
      <c r="I10" s="7">
        <v>1456</v>
      </c>
      <c r="J10" s="7">
        <v>1445</v>
      </c>
      <c r="K10" s="7">
        <v>1510</v>
      </c>
      <c r="L10" s="21">
        <f t="shared" si="0"/>
        <v>2955</v>
      </c>
      <c r="M10" s="2"/>
    </row>
    <row r="11" spans="1:15" ht="13.25" customHeight="1" x14ac:dyDescent="0.2">
      <c r="A11" s="13"/>
      <c r="B11" s="4" t="s">
        <v>15</v>
      </c>
      <c r="C11" s="7">
        <v>1569</v>
      </c>
      <c r="D11" s="7">
        <v>1698</v>
      </c>
      <c r="E11" s="7">
        <v>1882</v>
      </c>
      <c r="F11" s="20">
        <f t="shared" si="1"/>
        <v>3580</v>
      </c>
      <c r="G11" s="5"/>
      <c r="H11" s="4" t="s">
        <v>15</v>
      </c>
      <c r="I11" s="7">
        <v>1622</v>
      </c>
      <c r="J11" s="7">
        <v>1691</v>
      </c>
      <c r="K11" s="7">
        <v>1788</v>
      </c>
      <c r="L11" s="21">
        <f t="shared" si="0"/>
        <v>3479</v>
      </c>
      <c r="M11" s="2"/>
    </row>
    <row r="12" spans="1:15" ht="13.25" customHeight="1" x14ac:dyDescent="0.2">
      <c r="A12" s="13"/>
      <c r="B12" s="4" t="s">
        <v>16</v>
      </c>
      <c r="C12" s="7">
        <v>1995</v>
      </c>
      <c r="D12" s="7">
        <v>2312</v>
      </c>
      <c r="E12" s="7">
        <v>2459</v>
      </c>
      <c r="F12" s="20">
        <f t="shared" si="1"/>
        <v>4771</v>
      </c>
      <c r="G12" s="5"/>
      <c r="H12" s="4" t="s">
        <v>16</v>
      </c>
      <c r="I12" s="7">
        <v>1483</v>
      </c>
      <c r="J12" s="7">
        <v>1495</v>
      </c>
      <c r="K12" s="7">
        <v>1592</v>
      </c>
      <c r="L12" s="21">
        <f t="shared" si="0"/>
        <v>3087</v>
      </c>
      <c r="M12" s="2"/>
    </row>
    <row r="13" spans="1:15" ht="13.25" customHeight="1" x14ac:dyDescent="0.2">
      <c r="A13" s="56" t="s">
        <v>5</v>
      </c>
      <c r="B13" s="57"/>
      <c r="C13" s="22">
        <f>SUM(C4:C12)</f>
        <v>23959</v>
      </c>
      <c r="D13" s="22">
        <f>SUM(D4:D12)</f>
        <v>22278</v>
      </c>
      <c r="E13" s="22">
        <f>SUM(E4:E12)</f>
        <v>24539</v>
      </c>
      <c r="F13" s="23">
        <f t="shared" si="1"/>
        <v>46817</v>
      </c>
      <c r="G13" s="58" t="s">
        <v>5</v>
      </c>
      <c r="H13" s="57"/>
      <c r="I13" s="22">
        <f>SUM(I4:I12)</f>
        <v>13566</v>
      </c>
      <c r="J13" s="22">
        <f>SUM(J4:J12)</f>
        <v>12687</v>
      </c>
      <c r="K13" s="22">
        <f>SUM(K4:K12)</f>
        <v>13094</v>
      </c>
      <c r="L13" s="24">
        <f t="shared" si="0"/>
        <v>25781</v>
      </c>
      <c r="M13" s="31"/>
    </row>
    <row r="14" spans="1:15" ht="13.25" customHeight="1" x14ac:dyDescent="0.2">
      <c r="A14" s="13" t="s">
        <v>24</v>
      </c>
      <c r="B14" s="6" t="s">
        <v>8</v>
      </c>
      <c r="C14" s="7">
        <v>1175</v>
      </c>
      <c r="D14" s="7">
        <v>1046</v>
      </c>
      <c r="E14" s="7">
        <v>1123</v>
      </c>
      <c r="F14" s="20">
        <f t="shared" si="1"/>
        <v>2169</v>
      </c>
      <c r="G14" s="3" t="s">
        <v>21</v>
      </c>
      <c r="H14" s="4" t="s">
        <v>8</v>
      </c>
      <c r="I14" s="7">
        <v>1812</v>
      </c>
      <c r="J14" s="7">
        <v>1904</v>
      </c>
      <c r="K14" s="7">
        <v>1873</v>
      </c>
      <c r="L14" s="21">
        <f t="shared" si="0"/>
        <v>3777</v>
      </c>
      <c r="M14" s="2"/>
    </row>
    <row r="15" spans="1:15" ht="13.25" customHeight="1" x14ac:dyDescent="0.2">
      <c r="A15" s="13"/>
      <c r="B15" s="6" t="s">
        <v>4</v>
      </c>
      <c r="C15" s="7">
        <v>2054</v>
      </c>
      <c r="D15" s="7">
        <v>1846</v>
      </c>
      <c r="E15" s="7">
        <v>2044</v>
      </c>
      <c r="F15" s="20">
        <f t="shared" si="1"/>
        <v>3890</v>
      </c>
      <c r="G15" s="5"/>
      <c r="H15" s="4" t="s">
        <v>4</v>
      </c>
      <c r="I15" s="7">
        <v>1149</v>
      </c>
      <c r="J15" s="7">
        <v>1213</v>
      </c>
      <c r="K15" s="7">
        <v>1325</v>
      </c>
      <c r="L15" s="21">
        <f t="shared" si="0"/>
        <v>2538</v>
      </c>
      <c r="M15" s="2"/>
    </row>
    <row r="16" spans="1:15" ht="13.25" customHeight="1" x14ac:dyDescent="0.2">
      <c r="A16" s="13"/>
      <c r="B16" s="6" t="s">
        <v>10</v>
      </c>
      <c r="C16" s="7">
        <v>1085</v>
      </c>
      <c r="D16" s="7">
        <v>1198</v>
      </c>
      <c r="E16" s="7">
        <v>1131</v>
      </c>
      <c r="F16" s="20">
        <f t="shared" si="1"/>
        <v>2329</v>
      </c>
      <c r="G16" s="5"/>
      <c r="H16" s="4" t="s">
        <v>10</v>
      </c>
      <c r="I16" s="7">
        <v>1096</v>
      </c>
      <c r="J16" s="7">
        <v>1057</v>
      </c>
      <c r="K16" s="7">
        <v>1208</v>
      </c>
      <c r="L16" s="21">
        <f t="shared" si="0"/>
        <v>2265</v>
      </c>
      <c r="M16" s="2"/>
    </row>
    <row r="17" spans="1:13" ht="13.25" customHeight="1" x14ac:dyDescent="0.2">
      <c r="A17" s="13"/>
      <c r="B17" s="6" t="s">
        <v>11</v>
      </c>
      <c r="C17" s="7">
        <v>1560</v>
      </c>
      <c r="D17" s="7">
        <v>1583</v>
      </c>
      <c r="E17" s="7">
        <v>1698</v>
      </c>
      <c r="F17" s="20">
        <f t="shared" si="1"/>
        <v>3281</v>
      </c>
      <c r="G17" s="5"/>
      <c r="H17" s="4" t="s">
        <v>11</v>
      </c>
      <c r="I17" s="7">
        <v>1524</v>
      </c>
      <c r="J17" s="7">
        <v>1567</v>
      </c>
      <c r="K17" s="7">
        <v>1596</v>
      </c>
      <c r="L17" s="21">
        <f t="shared" si="0"/>
        <v>3163</v>
      </c>
      <c r="M17" s="2"/>
    </row>
    <row r="18" spans="1:13" ht="13.25" customHeight="1" x14ac:dyDescent="0.2">
      <c r="A18" s="13"/>
      <c r="B18" s="6" t="s">
        <v>12</v>
      </c>
      <c r="C18" s="7">
        <v>1356</v>
      </c>
      <c r="D18" s="7">
        <v>1365</v>
      </c>
      <c r="E18" s="7">
        <v>1345</v>
      </c>
      <c r="F18" s="20">
        <f t="shared" si="1"/>
        <v>2710</v>
      </c>
      <c r="G18" s="5"/>
      <c r="H18" s="4" t="s">
        <v>12</v>
      </c>
      <c r="I18" s="7">
        <v>488</v>
      </c>
      <c r="J18" s="7">
        <v>441</v>
      </c>
      <c r="K18" s="7">
        <v>495</v>
      </c>
      <c r="L18" s="21">
        <f t="shared" si="0"/>
        <v>936</v>
      </c>
      <c r="M18" s="2"/>
    </row>
    <row r="19" spans="1:13" ht="13.25" customHeight="1" x14ac:dyDescent="0.2">
      <c r="A19" s="13"/>
      <c r="B19" s="6" t="s">
        <v>13</v>
      </c>
      <c r="C19" s="7">
        <v>2868</v>
      </c>
      <c r="D19" s="7">
        <v>3061</v>
      </c>
      <c r="E19" s="7">
        <v>3316</v>
      </c>
      <c r="F19" s="20">
        <f t="shared" si="1"/>
        <v>6377</v>
      </c>
      <c r="G19" s="58" t="s">
        <v>5</v>
      </c>
      <c r="H19" s="57"/>
      <c r="I19" s="22">
        <f>SUM(I14:I18)</f>
        <v>6069</v>
      </c>
      <c r="J19" s="22">
        <f>SUM(J14:J18)</f>
        <v>6182</v>
      </c>
      <c r="K19" s="22">
        <f>SUM(K14:K18)</f>
        <v>6497</v>
      </c>
      <c r="L19" s="24">
        <f t="shared" si="0"/>
        <v>12679</v>
      </c>
      <c r="M19" s="31"/>
    </row>
    <row r="20" spans="1:13" ht="13.25" customHeight="1" x14ac:dyDescent="0.2">
      <c r="A20" s="13"/>
      <c r="B20" s="6" t="s">
        <v>14</v>
      </c>
      <c r="C20" s="7">
        <v>904</v>
      </c>
      <c r="D20" s="7">
        <v>944</v>
      </c>
      <c r="E20" s="7">
        <v>910</v>
      </c>
      <c r="F20" s="20">
        <f t="shared" si="1"/>
        <v>1854</v>
      </c>
      <c r="G20" s="5" t="s">
        <v>19</v>
      </c>
      <c r="H20" s="6" t="s">
        <v>8</v>
      </c>
      <c r="I20" s="7">
        <v>870</v>
      </c>
      <c r="J20" s="7">
        <v>920</v>
      </c>
      <c r="K20" s="7">
        <v>970</v>
      </c>
      <c r="L20" s="21">
        <f t="shared" si="0"/>
        <v>1890</v>
      </c>
      <c r="M20" s="2"/>
    </row>
    <row r="21" spans="1:13" ht="13.25" customHeight="1" x14ac:dyDescent="0.2">
      <c r="A21" s="56" t="s">
        <v>5</v>
      </c>
      <c r="B21" s="57"/>
      <c r="C21" s="22">
        <f>SUM(C14:C20)</f>
        <v>11002</v>
      </c>
      <c r="D21" s="22">
        <f>SUM(D14:D20)</f>
        <v>11043</v>
      </c>
      <c r="E21" s="22">
        <f>SUM(E14:E20)</f>
        <v>11567</v>
      </c>
      <c r="F21" s="23">
        <f t="shared" si="1"/>
        <v>22610</v>
      </c>
      <c r="G21" s="5"/>
      <c r="H21" s="6" t="s">
        <v>4</v>
      </c>
      <c r="I21" s="7">
        <v>2080</v>
      </c>
      <c r="J21" s="7">
        <v>2177</v>
      </c>
      <c r="K21" s="7">
        <v>1897</v>
      </c>
      <c r="L21" s="21">
        <f t="shared" si="0"/>
        <v>4074</v>
      </c>
      <c r="M21" s="2"/>
    </row>
    <row r="22" spans="1:13" ht="13.25" customHeight="1" x14ac:dyDescent="0.2">
      <c r="A22" s="13" t="s">
        <v>17</v>
      </c>
      <c r="B22" s="6" t="s">
        <v>8</v>
      </c>
      <c r="C22" s="7">
        <v>2764</v>
      </c>
      <c r="D22" s="7">
        <v>2326</v>
      </c>
      <c r="E22" s="7">
        <v>2499</v>
      </c>
      <c r="F22" s="20">
        <f t="shared" si="1"/>
        <v>4825</v>
      </c>
      <c r="G22" s="5"/>
      <c r="H22" s="6" t="s">
        <v>10</v>
      </c>
      <c r="I22" s="7">
        <v>1092</v>
      </c>
      <c r="J22" s="7">
        <v>1105</v>
      </c>
      <c r="K22" s="7">
        <v>996</v>
      </c>
      <c r="L22" s="21">
        <f t="shared" si="0"/>
        <v>2101</v>
      </c>
      <c r="M22" s="2"/>
    </row>
    <row r="23" spans="1:13" ht="13.25" customHeight="1" x14ac:dyDescent="0.2">
      <c r="A23" s="13"/>
      <c r="B23" s="6" t="s">
        <v>4</v>
      </c>
      <c r="C23" s="7">
        <v>1979</v>
      </c>
      <c r="D23" s="7">
        <v>1564</v>
      </c>
      <c r="E23" s="7">
        <v>1698</v>
      </c>
      <c r="F23" s="20">
        <f t="shared" si="1"/>
        <v>3262</v>
      </c>
      <c r="G23" s="58" t="s">
        <v>5</v>
      </c>
      <c r="H23" s="57"/>
      <c r="I23" s="22">
        <f>SUM(I20:I22)</f>
        <v>4042</v>
      </c>
      <c r="J23" s="22">
        <f>SUM(J20:J22)</f>
        <v>4202</v>
      </c>
      <c r="K23" s="22">
        <f>SUM(K20:K22)</f>
        <v>3863</v>
      </c>
      <c r="L23" s="24">
        <f t="shared" si="0"/>
        <v>8065</v>
      </c>
      <c r="M23" s="31"/>
    </row>
    <row r="24" spans="1:13" ht="13.25" customHeight="1" x14ac:dyDescent="0.2">
      <c r="A24" s="13"/>
      <c r="B24" s="6" t="s">
        <v>10</v>
      </c>
      <c r="C24" s="7">
        <v>1221</v>
      </c>
      <c r="D24" s="7">
        <v>1059</v>
      </c>
      <c r="E24" s="7">
        <v>1211</v>
      </c>
      <c r="F24" s="20">
        <f t="shared" si="1"/>
        <v>2270</v>
      </c>
      <c r="G24" s="5" t="s">
        <v>22</v>
      </c>
      <c r="H24" s="6" t="s">
        <v>8</v>
      </c>
      <c r="I24" s="7">
        <v>515</v>
      </c>
      <c r="J24" s="7">
        <v>488</v>
      </c>
      <c r="K24" s="7">
        <v>522</v>
      </c>
      <c r="L24" s="21">
        <f t="shared" si="0"/>
        <v>1010</v>
      </c>
      <c r="M24" s="2"/>
    </row>
    <row r="25" spans="1:13" ht="13.25" customHeight="1" x14ac:dyDescent="0.2">
      <c r="A25" s="13"/>
      <c r="B25" s="6" t="s">
        <v>11</v>
      </c>
      <c r="C25" s="7">
        <v>1145</v>
      </c>
      <c r="D25" s="7">
        <v>1062</v>
      </c>
      <c r="E25" s="7">
        <v>1060</v>
      </c>
      <c r="F25" s="20">
        <f t="shared" si="1"/>
        <v>2122</v>
      </c>
      <c r="G25" s="5"/>
      <c r="H25" s="6" t="s">
        <v>4</v>
      </c>
      <c r="I25" s="7">
        <v>1216</v>
      </c>
      <c r="J25" s="7">
        <v>1212</v>
      </c>
      <c r="K25" s="7">
        <v>1239</v>
      </c>
      <c r="L25" s="21">
        <f t="shared" si="0"/>
        <v>2451</v>
      </c>
      <c r="M25" s="2"/>
    </row>
    <row r="26" spans="1:13" ht="13.25" customHeight="1" x14ac:dyDescent="0.2">
      <c r="A26" s="13"/>
      <c r="B26" s="6" t="s">
        <v>12</v>
      </c>
      <c r="C26" s="7">
        <v>1741</v>
      </c>
      <c r="D26" s="7">
        <v>1639</v>
      </c>
      <c r="E26" s="7">
        <v>1681</v>
      </c>
      <c r="F26" s="20">
        <f t="shared" si="1"/>
        <v>3320</v>
      </c>
      <c r="G26" s="5"/>
      <c r="H26" s="6" t="s">
        <v>10</v>
      </c>
      <c r="I26" s="7">
        <v>1045</v>
      </c>
      <c r="J26" s="7">
        <v>1175</v>
      </c>
      <c r="K26" s="7">
        <v>1203</v>
      </c>
      <c r="L26" s="21">
        <f t="shared" si="0"/>
        <v>2378</v>
      </c>
      <c r="M26" s="2"/>
    </row>
    <row r="27" spans="1:13" ht="13.25" customHeight="1" x14ac:dyDescent="0.2">
      <c r="A27" s="56" t="s">
        <v>5</v>
      </c>
      <c r="B27" s="57"/>
      <c r="C27" s="22">
        <f>SUM(C22:C26)</f>
        <v>8850</v>
      </c>
      <c r="D27" s="22">
        <f>SUM(D22:D26)</f>
        <v>7650</v>
      </c>
      <c r="E27" s="22">
        <f>SUM(E22:E26)</f>
        <v>8149</v>
      </c>
      <c r="F27" s="23">
        <f t="shared" si="1"/>
        <v>15799</v>
      </c>
      <c r="G27" s="5"/>
      <c r="H27" s="6" t="s">
        <v>11</v>
      </c>
      <c r="I27" s="7">
        <v>293</v>
      </c>
      <c r="J27" s="7">
        <v>349</v>
      </c>
      <c r="K27" s="7">
        <v>307</v>
      </c>
      <c r="L27" s="21">
        <f t="shared" si="0"/>
        <v>656</v>
      </c>
      <c r="M27" s="2"/>
    </row>
    <row r="28" spans="1:13" ht="13.25" customHeight="1" x14ac:dyDescent="0.2">
      <c r="A28" s="13" t="s">
        <v>25</v>
      </c>
      <c r="B28" s="6" t="s">
        <v>8</v>
      </c>
      <c r="C28" s="7">
        <v>2201</v>
      </c>
      <c r="D28" s="7">
        <v>2037</v>
      </c>
      <c r="E28" s="7">
        <v>2233</v>
      </c>
      <c r="F28" s="20">
        <f t="shared" si="1"/>
        <v>4270</v>
      </c>
      <c r="G28" s="58" t="s">
        <v>5</v>
      </c>
      <c r="H28" s="57"/>
      <c r="I28" s="22">
        <f>SUM(I24:I27)</f>
        <v>3069</v>
      </c>
      <c r="J28" s="22">
        <f>SUM(J24:J27)</f>
        <v>3224</v>
      </c>
      <c r="K28" s="22">
        <f>SUM(K24:K27)</f>
        <v>3271</v>
      </c>
      <c r="L28" s="24">
        <f t="shared" si="0"/>
        <v>6495</v>
      </c>
      <c r="M28" s="31"/>
    </row>
    <row r="29" spans="1:13" ht="13.25" customHeight="1" x14ac:dyDescent="0.2">
      <c r="A29" s="13"/>
      <c r="B29" s="6" t="s">
        <v>4</v>
      </c>
      <c r="C29" s="7">
        <v>1476</v>
      </c>
      <c r="D29" s="7">
        <v>1554</v>
      </c>
      <c r="E29" s="7">
        <v>1600</v>
      </c>
      <c r="F29" s="20">
        <f t="shared" si="1"/>
        <v>3154</v>
      </c>
      <c r="G29" s="5" t="s">
        <v>23</v>
      </c>
      <c r="H29" s="6" t="s">
        <v>8</v>
      </c>
      <c r="I29" s="7">
        <v>1264</v>
      </c>
      <c r="J29" s="7">
        <v>1397</v>
      </c>
      <c r="K29" s="7">
        <v>1394</v>
      </c>
      <c r="L29" s="21">
        <f t="shared" si="0"/>
        <v>2791</v>
      </c>
      <c r="M29" s="2"/>
    </row>
    <row r="30" spans="1:13" ht="13.25" customHeight="1" x14ac:dyDescent="0.2">
      <c r="A30" s="13"/>
      <c r="B30" s="6" t="s">
        <v>10</v>
      </c>
      <c r="C30" s="7">
        <v>1546</v>
      </c>
      <c r="D30" s="7">
        <v>1538</v>
      </c>
      <c r="E30" s="7">
        <v>1652</v>
      </c>
      <c r="F30" s="20">
        <f t="shared" si="1"/>
        <v>3190</v>
      </c>
      <c r="G30" s="5"/>
      <c r="H30" s="6" t="s">
        <v>4</v>
      </c>
      <c r="I30" s="7">
        <v>915</v>
      </c>
      <c r="J30" s="7">
        <v>943</v>
      </c>
      <c r="K30" s="7">
        <v>932</v>
      </c>
      <c r="L30" s="21">
        <f t="shared" si="0"/>
        <v>1875</v>
      </c>
      <c r="M30" s="2"/>
    </row>
    <row r="31" spans="1:13" ht="13.25" customHeight="1" x14ac:dyDescent="0.2">
      <c r="A31" s="13"/>
      <c r="B31" s="6" t="s">
        <v>11</v>
      </c>
      <c r="C31" s="7">
        <v>1931</v>
      </c>
      <c r="D31" s="7">
        <v>1996</v>
      </c>
      <c r="E31" s="7">
        <v>2121</v>
      </c>
      <c r="F31" s="20">
        <f t="shared" si="1"/>
        <v>4117</v>
      </c>
      <c r="G31" s="5"/>
      <c r="H31" s="6" t="s">
        <v>10</v>
      </c>
      <c r="I31" s="7">
        <v>989</v>
      </c>
      <c r="J31" s="7">
        <v>843</v>
      </c>
      <c r="K31" s="7">
        <v>953</v>
      </c>
      <c r="L31" s="21">
        <f t="shared" si="0"/>
        <v>1796</v>
      </c>
      <c r="M31" s="2"/>
    </row>
    <row r="32" spans="1:13" ht="13.25" customHeight="1" x14ac:dyDescent="0.2">
      <c r="A32" s="56" t="s">
        <v>5</v>
      </c>
      <c r="B32" s="57"/>
      <c r="C32" s="22">
        <f>SUM(C28:C31)</f>
        <v>7154</v>
      </c>
      <c r="D32" s="22">
        <f>SUM(D28:D31)</f>
        <v>7125</v>
      </c>
      <c r="E32" s="22">
        <f>SUM(E28:E31)</f>
        <v>7606</v>
      </c>
      <c r="F32" s="23">
        <f t="shared" si="1"/>
        <v>14731</v>
      </c>
      <c r="G32" s="5"/>
      <c r="H32" s="6" t="s">
        <v>11</v>
      </c>
      <c r="I32" s="7">
        <v>1425</v>
      </c>
      <c r="J32" s="7">
        <v>1450</v>
      </c>
      <c r="K32" s="7">
        <v>1560</v>
      </c>
      <c r="L32" s="21">
        <f t="shared" si="0"/>
        <v>3010</v>
      </c>
      <c r="M32" s="2"/>
    </row>
    <row r="33" spans="1:13" ht="13.25" customHeight="1" x14ac:dyDescent="0.2">
      <c r="A33" s="13" t="s">
        <v>26</v>
      </c>
      <c r="B33" s="6" t="s">
        <v>8</v>
      </c>
      <c r="C33" s="7">
        <v>753</v>
      </c>
      <c r="D33" s="7">
        <v>767</v>
      </c>
      <c r="E33" s="7">
        <v>811</v>
      </c>
      <c r="F33" s="20">
        <f t="shared" si="1"/>
        <v>1578</v>
      </c>
      <c r="G33" s="5"/>
      <c r="H33" s="6" t="s">
        <v>12</v>
      </c>
      <c r="I33" s="7">
        <v>909</v>
      </c>
      <c r="J33" s="7">
        <v>1055</v>
      </c>
      <c r="K33" s="7">
        <v>1064</v>
      </c>
      <c r="L33" s="21">
        <f t="shared" si="0"/>
        <v>2119</v>
      </c>
      <c r="M33" s="2"/>
    </row>
    <row r="34" spans="1:13" ht="13.25" customHeight="1" x14ac:dyDescent="0.2">
      <c r="A34" s="13"/>
      <c r="B34" s="6" t="s">
        <v>4</v>
      </c>
      <c r="C34" s="7">
        <v>979</v>
      </c>
      <c r="D34" s="7">
        <v>1073</v>
      </c>
      <c r="E34" s="7">
        <v>1095</v>
      </c>
      <c r="F34" s="20">
        <f t="shared" si="1"/>
        <v>2168</v>
      </c>
      <c r="G34" s="5"/>
      <c r="H34" s="6" t="s">
        <v>13</v>
      </c>
      <c r="I34" s="7">
        <v>783</v>
      </c>
      <c r="J34" s="7">
        <v>764</v>
      </c>
      <c r="K34" s="7">
        <v>743</v>
      </c>
      <c r="L34" s="21">
        <f t="shared" si="0"/>
        <v>1507</v>
      </c>
      <c r="M34" s="2"/>
    </row>
    <row r="35" spans="1:13" ht="13.25" customHeight="1" x14ac:dyDescent="0.2">
      <c r="A35" s="13"/>
      <c r="B35" s="6" t="s">
        <v>10</v>
      </c>
      <c r="C35" s="7">
        <v>959</v>
      </c>
      <c r="D35" s="7">
        <v>1066</v>
      </c>
      <c r="E35" s="7">
        <v>1022</v>
      </c>
      <c r="F35" s="20">
        <f t="shared" si="1"/>
        <v>2088</v>
      </c>
      <c r="G35" s="58" t="s">
        <v>5</v>
      </c>
      <c r="H35" s="57"/>
      <c r="I35" s="22">
        <f>SUM(I29:I34)</f>
        <v>6285</v>
      </c>
      <c r="J35" s="22">
        <f>SUM(J29:J34)</f>
        <v>6452</v>
      </c>
      <c r="K35" s="22">
        <f>SUM(K29:K34)</f>
        <v>6646</v>
      </c>
      <c r="L35" s="24">
        <f t="shared" si="0"/>
        <v>13098</v>
      </c>
      <c r="M35" s="31"/>
    </row>
    <row r="36" spans="1:13" ht="13.25" customHeight="1" x14ac:dyDescent="0.2">
      <c r="A36" s="13"/>
      <c r="B36" s="6" t="s">
        <v>11</v>
      </c>
      <c r="C36" s="7">
        <v>1060</v>
      </c>
      <c r="D36" s="7">
        <v>1005</v>
      </c>
      <c r="E36" s="7">
        <v>1008</v>
      </c>
      <c r="F36" s="20">
        <f t="shared" si="1"/>
        <v>2013</v>
      </c>
      <c r="G36" s="59"/>
      <c r="H36" s="60"/>
      <c r="I36" s="19"/>
      <c r="J36" s="19"/>
      <c r="K36" s="19"/>
      <c r="L36" s="21"/>
      <c r="M36" s="2"/>
    </row>
    <row r="37" spans="1:13" ht="13.25" customHeight="1" x14ac:dyDescent="0.2">
      <c r="A37" s="56" t="s">
        <v>5</v>
      </c>
      <c r="B37" s="57"/>
      <c r="C37" s="22">
        <f>SUM(C33:C36)</f>
        <v>3751</v>
      </c>
      <c r="D37" s="22">
        <f>SUM(D33:D36)</f>
        <v>3911</v>
      </c>
      <c r="E37" s="22">
        <f>SUM(E33:E36)</f>
        <v>3936</v>
      </c>
      <c r="F37" s="23">
        <f t="shared" si="1"/>
        <v>7847</v>
      </c>
      <c r="G37" s="61" t="s">
        <v>6</v>
      </c>
      <c r="H37" s="62"/>
      <c r="I37" s="37">
        <f>C13+C21+C27+C32+C37+C44+I13+I19+I23+I28+I35</f>
        <v>96135</v>
      </c>
      <c r="J37" s="37">
        <f>D13+D21+D27+D32+D37+D44+J13+J19+J23+J28+J35</f>
        <v>92575</v>
      </c>
      <c r="K37" s="37">
        <f>E13+E21+E27+E32+E37+E44+K13+K19+K23+K28+K35</f>
        <v>97186</v>
      </c>
      <c r="L37" s="38">
        <f>SUM(J37:K37)</f>
        <v>189761</v>
      </c>
      <c r="M37" s="32"/>
    </row>
    <row r="38" spans="1:13" ht="13.25" customHeight="1" x14ac:dyDescent="0.2">
      <c r="A38" s="13" t="s">
        <v>27</v>
      </c>
      <c r="B38" s="6" t="s">
        <v>8</v>
      </c>
      <c r="C38" s="7">
        <v>1049</v>
      </c>
      <c r="D38" s="7">
        <v>1066</v>
      </c>
      <c r="E38" s="7">
        <v>1090</v>
      </c>
      <c r="F38" s="20">
        <f t="shared" si="1"/>
        <v>2156</v>
      </c>
      <c r="G38" s="63"/>
      <c r="H38" s="64"/>
      <c r="I38" s="28"/>
      <c r="J38" s="28"/>
      <c r="K38" s="28"/>
      <c r="L38" s="36"/>
      <c r="M38" s="33"/>
    </row>
    <row r="39" spans="1:13" ht="13.25" customHeight="1" x14ac:dyDescent="0.2">
      <c r="A39" s="13"/>
      <c r="B39" s="6" t="s">
        <v>4</v>
      </c>
      <c r="C39" s="7">
        <v>756</v>
      </c>
      <c r="D39" s="7">
        <v>747</v>
      </c>
      <c r="E39" s="7">
        <v>794</v>
      </c>
      <c r="F39" s="20">
        <f t="shared" si="1"/>
        <v>1541</v>
      </c>
      <c r="G39" s="65" t="s">
        <v>29</v>
      </c>
      <c r="H39" s="60"/>
      <c r="I39" s="7">
        <f>I37-'0201'!I37</f>
        <v>-114</v>
      </c>
      <c r="J39" s="7">
        <f>J37-'0201'!J37</f>
        <v>-48</v>
      </c>
      <c r="K39" s="7">
        <f>K37-'0201'!K37</f>
        <v>-59</v>
      </c>
      <c r="L39" s="39">
        <f>SUM(J39:K39)</f>
        <v>-107</v>
      </c>
      <c r="M39" s="32"/>
    </row>
    <row r="40" spans="1:13" ht="13.25" customHeight="1" x14ac:dyDescent="0.2">
      <c r="A40" s="13"/>
      <c r="B40" s="6" t="s">
        <v>10</v>
      </c>
      <c r="C40" s="7">
        <v>1047</v>
      </c>
      <c r="D40" s="7">
        <v>1036</v>
      </c>
      <c r="E40" s="7">
        <v>1040</v>
      </c>
      <c r="F40" s="20">
        <f t="shared" si="1"/>
        <v>2076</v>
      </c>
      <c r="G40" s="65"/>
      <c r="H40" s="66"/>
      <c r="I40" s="7"/>
      <c r="J40" s="7"/>
      <c r="K40" s="7"/>
      <c r="L40" s="14"/>
      <c r="M40" s="31"/>
    </row>
    <row r="41" spans="1:13" ht="13.25" customHeight="1" x14ac:dyDescent="0.2">
      <c r="A41" s="13"/>
      <c r="B41" s="6" t="s">
        <v>11</v>
      </c>
      <c r="C41" s="7">
        <v>1642</v>
      </c>
      <c r="D41" s="7">
        <v>1564</v>
      </c>
      <c r="E41" s="7">
        <v>1692</v>
      </c>
      <c r="F41" s="20">
        <f t="shared" si="1"/>
        <v>3256</v>
      </c>
      <c r="G41" s="65" t="s">
        <v>28</v>
      </c>
      <c r="H41" s="66"/>
      <c r="I41" s="7">
        <v>273</v>
      </c>
      <c r="J41" s="7">
        <v>-353</v>
      </c>
      <c r="K41" s="7">
        <v>-102</v>
      </c>
      <c r="L41" s="39">
        <f>SUM(J41:K41)</f>
        <v>-455</v>
      </c>
      <c r="M41" s="31"/>
    </row>
    <row r="42" spans="1:13" ht="13.25" customHeight="1" x14ac:dyDescent="0.2">
      <c r="A42" s="13"/>
      <c r="B42" s="6" t="s">
        <v>12</v>
      </c>
      <c r="C42" s="7">
        <v>1390</v>
      </c>
      <c r="D42" s="7">
        <v>1245</v>
      </c>
      <c r="E42" s="7">
        <v>1315</v>
      </c>
      <c r="F42" s="20">
        <f t="shared" si="1"/>
        <v>2560</v>
      </c>
      <c r="G42" s="59"/>
      <c r="H42" s="60"/>
      <c r="I42" s="7"/>
      <c r="J42" s="7"/>
      <c r="K42" s="7"/>
      <c r="L42" s="14"/>
      <c r="M42" s="33"/>
    </row>
    <row r="43" spans="1:13" ht="13.25" customHeight="1" x14ac:dyDescent="0.2">
      <c r="A43" s="13"/>
      <c r="B43" s="6" t="s">
        <v>13</v>
      </c>
      <c r="C43" s="7">
        <v>2504</v>
      </c>
      <c r="D43" s="7">
        <v>2163</v>
      </c>
      <c r="E43" s="7">
        <v>2087</v>
      </c>
      <c r="F43" s="20">
        <f t="shared" si="1"/>
        <v>4250</v>
      </c>
      <c r="G43" s="59"/>
      <c r="H43" s="60"/>
      <c r="I43" s="7"/>
      <c r="J43" s="7"/>
      <c r="K43" s="7"/>
      <c r="L43" s="14"/>
      <c r="M43" s="33"/>
    </row>
    <row r="44" spans="1:13" ht="13.25" customHeight="1" thickBot="1" x14ac:dyDescent="0.25">
      <c r="A44" s="67" t="s">
        <v>5</v>
      </c>
      <c r="B44" s="68"/>
      <c r="C44" s="25">
        <f>SUM(C38:C43)</f>
        <v>8388</v>
      </c>
      <c r="D44" s="25">
        <f>SUM(D38:D43)</f>
        <v>7821</v>
      </c>
      <c r="E44" s="25">
        <f>SUM(E38:E43)</f>
        <v>8018</v>
      </c>
      <c r="F44" s="26">
        <f t="shared" si="1"/>
        <v>15839</v>
      </c>
      <c r="G44" s="69"/>
      <c r="H44" s="70"/>
      <c r="I44" s="15"/>
      <c r="J44" s="15"/>
      <c r="K44" s="15"/>
      <c r="L44" s="16"/>
      <c r="M44" s="32"/>
    </row>
    <row r="45" spans="1:13" ht="12.5" thickTop="1" x14ac:dyDescent="0.2"/>
    <row r="47" spans="1:13" x14ac:dyDescent="0.2">
      <c r="H47" s="34"/>
    </row>
    <row r="50" spans="8:8" x14ac:dyDescent="0.2">
      <c r="H50" s="34"/>
    </row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4 L4:L4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O45"/>
  <sheetViews>
    <sheetView view="pageBreakPreview" zoomScaleNormal="100" zoomScaleSheetLayoutView="100" workbookViewId="0"/>
  </sheetViews>
  <sheetFormatPr defaultColWidth="9.09765625" defaultRowHeight="12" x14ac:dyDescent="0.2"/>
  <cols>
    <col min="1" max="1" width="9.69921875" style="1" customWidth="1"/>
    <col min="2" max="2" width="8.69921875" style="1" customWidth="1"/>
    <col min="3" max="6" width="12.69921875" style="1" customWidth="1"/>
    <col min="7" max="7" width="9.69921875" style="1" customWidth="1"/>
    <col min="8" max="8" width="8.69921875" style="1" customWidth="1"/>
    <col min="9" max="12" width="12.69921875" style="1" customWidth="1"/>
    <col min="13" max="13" width="0.296875" style="1" customWidth="1"/>
    <col min="14" max="16384" width="9.09765625" style="1"/>
  </cols>
  <sheetData>
    <row r="1" spans="1:15" ht="12.5" thickBot="1" x14ac:dyDescent="0.25">
      <c r="K1" s="45" t="s">
        <v>31</v>
      </c>
      <c r="L1" s="46"/>
    </row>
    <row r="2" spans="1:15" ht="12.5" thickTop="1" x14ac:dyDescent="0.2">
      <c r="A2" s="47" t="s">
        <v>0</v>
      </c>
      <c r="B2" s="48"/>
      <c r="C2" s="51" t="s">
        <v>7</v>
      </c>
      <c r="D2" s="52"/>
      <c r="E2" s="52"/>
      <c r="F2" s="52"/>
      <c r="G2" s="53" t="s">
        <v>0</v>
      </c>
      <c r="H2" s="48"/>
      <c r="I2" s="51" t="s">
        <v>7</v>
      </c>
      <c r="J2" s="52"/>
      <c r="K2" s="52"/>
      <c r="L2" s="55"/>
      <c r="M2" s="29"/>
    </row>
    <row r="3" spans="1:15" ht="12.5" thickBot="1" x14ac:dyDescent="0.25">
      <c r="A3" s="49"/>
      <c r="B3" s="50"/>
      <c r="C3" s="9" t="s">
        <v>1</v>
      </c>
      <c r="D3" s="9" t="s">
        <v>2</v>
      </c>
      <c r="E3" s="9" t="s">
        <v>3</v>
      </c>
      <c r="F3" s="10" t="s">
        <v>20</v>
      </c>
      <c r="G3" s="54"/>
      <c r="H3" s="50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25" customHeight="1" thickTop="1" x14ac:dyDescent="0.2">
      <c r="A4" s="12" t="s">
        <v>9</v>
      </c>
      <c r="B4" s="8" t="s">
        <v>8</v>
      </c>
      <c r="C4" s="35">
        <v>1606</v>
      </c>
      <c r="D4" s="35">
        <v>1451</v>
      </c>
      <c r="E4" s="35">
        <v>1525</v>
      </c>
      <c r="F4" s="17">
        <f>SUM(D4:E4)</f>
        <v>2976</v>
      </c>
      <c r="G4" s="40" t="s">
        <v>18</v>
      </c>
      <c r="H4" s="27" t="s">
        <v>8</v>
      </c>
      <c r="I4" s="35">
        <v>1844</v>
      </c>
      <c r="J4" s="35">
        <v>1574</v>
      </c>
      <c r="K4" s="35">
        <v>1577</v>
      </c>
      <c r="L4" s="18">
        <f t="shared" ref="L4:L35" si="0">SUM(J4:K4)</f>
        <v>3151</v>
      </c>
      <c r="M4" s="2"/>
    </row>
    <row r="5" spans="1:15" ht="13.25" customHeight="1" x14ac:dyDescent="0.2">
      <c r="A5" s="13"/>
      <c r="B5" s="4" t="s">
        <v>4</v>
      </c>
      <c r="C5" s="7">
        <v>1828</v>
      </c>
      <c r="D5" s="7">
        <v>1674</v>
      </c>
      <c r="E5" s="7">
        <v>1737</v>
      </c>
      <c r="F5" s="20">
        <f t="shared" ref="F5:F44" si="1">SUM(D5:E5)</f>
        <v>3411</v>
      </c>
      <c r="G5" s="5"/>
      <c r="H5" s="4" t="s">
        <v>4</v>
      </c>
      <c r="I5" s="7">
        <v>1379</v>
      </c>
      <c r="J5" s="7">
        <v>1162</v>
      </c>
      <c r="K5" s="7">
        <v>1185</v>
      </c>
      <c r="L5" s="21">
        <f t="shared" si="0"/>
        <v>2347</v>
      </c>
      <c r="M5" s="2"/>
    </row>
    <row r="6" spans="1:15" ht="13.25" customHeight="1" x14ac:dyDescent="0.2">
      <c r="A6" s="13"/>
      <c r="B6" s="4" t="s">
        <v>10</v>
      </c>
      <c r="C6" s="7">
        <v>6365</v>
      </c>
      <c r="D6" s="7">
        <v>4884</v>
      </c>
      <c r="E6" s="7">
        <v>5450</v>
      </c>
      <c r="F6" s="20">
        <f t="shared" si="1"/>
        <v>10334</v>
      </c>
      <c r="G6" s="5"/>
      <c r="H6" s="4" t="s">
        <v>10</v>
      </c>
      <c r="I6" s="7">
        <v>1089</v>
      </c>
      <c r="J6" s="7">
        <v>955</v>
      </c>
      <c r="K6" s="7">
        <v>910</v>
      </c>
      <c r="L6" s="21">
        <f t="shared" si="0"/>
        <v>1865</v>
      </c>
      <c r="M6" s="2"/>
    </row>
    <row r="7" spans="1:15" ht="13.25" customHeight="1" x14ac:dyDescent="0.2">
      <c r="A7" s="13"/>
      <c r="B7" s="4" t="s">
        <v>11</v>
      </c>
      <c r="C7" s="7">
        <v>3411</v>
      </c>
      <c r="D7" s="7">
        <v>2968</v>
      </c>
      <c r="E7" s="7">
        <v>3229</v>
      </c>
      <c r="F7" s="20">
        <f t="shared" si="1"/>
        <v>6197</v>
      </c>
      <c r="G7" s="5"/>
      <c r="H7" s="4" t="s">
        <v>11</v>
      </c>
      <c r="I7" s="7">
        <v>1688</v>
      </c>
      <c r="J7" s="7">
        <v>1591</v>
      </c>
      <c r="K7" s="7">
        <v>1597</v>
      </c>
      <c r="L7" s="21">
        <f t="shared" si="0"/>
        <v>3188</v>
      </c>
      <c r="M7" s="2"/>
      <c r="N7" s="34"/>
      <c r="O7" s="34"/>
    </row>
    <row r="8" spans="1:15" ht="13.25" customHeight="1" x14ac:dyDescent="0.2">
      <c r="A8" s="13"/>
      <c r="B8" s="4" t="s">
        <v>12</v>
      </c>
      <c r="C8" s="7">
        <v>2545</v>
      </c>
      <c r="D8" s="7">
        <v>2711</v>
      </c>
      <c r="E8" s="7">
        <v>3225</v>
      </c>
      <c r="F8" s="20">
        <f t="shared" si="1"/>
        <v>5936</v>
      </c>
      <c r="G8" s="5"/>
      <c r="H8" s="4" t="s">
        <v>12</v>
      </c>
      <c r="I8" s="7">
        <v>1465</v>
      </c>
      <c r="J8" s="7">
        <v>1371</v>
      </c>
      <c r="K8" s="7">
        <v>1381</v>
      </c>
      <c r="L8" s="21">
        <f t="shared" si="0"/>
        <v>2752</v>
      </c>
      <c r="M8" s="2"/>
    </row>
    <row r="9" spans="1:15" ht="13.25" customHeight="1" x14ac:dyDescent="0.2">
      <c r="A9" s="13"/>
      <c r="B9" s="4" t="s">
        <v>13</v>
      </c>
      <c r="C9" s="7">
        <v>2251</v>
      </c>
      <c r="D9" s="7">
        <v>2187</v>
      </c>
      <c r="E9" s="7">
        <v>2351</v>
      </c>
      <c r="F9" s="20">
        <f t="shared" si="1"/>
        <v>4538</v>
      </c>
      <c r="G9" s="5"/>
      <c r="H9" s="4" t="s">
        <v>13</v>
      </c>
      <c r="I9" s="7">
        <v>1555</v>
      </c>
      <c r="J9" s="7">
        <v>1401</v>
      </c>
      <c r="K9" s="7">
        <v>1578</v>
      </c>
      <c r="L9" s="21">
        <f t="shared" si="0"/>
        <v>2979</v>
      </c>
      <c r="M9" s="2"/>
    </row>
    <row r="10" spans="1:15" ht="13.25" customHeight="1" x14ac:dyDescent="0.2">
      <c r="A10" s="13"/>
      <c r="B10" s="4" t="s">
        <v>14</v>
      </c>
      <c r="C10" s="7">
        <v>2416</v>
      </c>
      <c r="D10" s="7">
        <v>2404</v>
      </c>
      <c r="E10" s="7">
        <v>2702</v>
      </c>
      <c r="F10" s="20">
        <f t="shared" si="1"/>
        <v>5106</v>
      </c>
      <c r="G10" s="5"/>
      <c r="H10" s="4" t="s">
        <v>14</v>
      </c>
      <c r="I10" s="7">
        <v>1448</v>
      </c>
      <c r="J10" s="7">
        <v>1442</v>
      </c>
      <c r="K10" s="7">
        <v>1503</v>
      </c>
      <c r="L10" s="21">
        <f t="shared" si="0"/>
        <v>2945</v>
      </c>
      <c r="M10" s="2"/>
    </row>
    <row r="11" spans="1:15" ht="13.25" customHeight="1" x14ac:dyDescent="0.2">
      <c r="A11" s="13"/>
      <c r="B11" s="4" t="s">
        <v>15</v>
      </c>
      <c r="C11" s="7">
        <v>1571</v>
      </c>
      <c r="D11" s="7">
        <v>1700</v>
      </c>
      <c r="E11" s="7">
        <v>1881</v>
      </c>
      <c r="F11" s="20">
        <f t="shared" si="1"/>
        <v>3581</v>
      </c>
      <c r="G11" s="5"/>
      <c r="H11" s="4" t="s">
        <v>15</v>
      </c>
      <c r="I11" s="7">
        <v>1625</v>
      </c>
      <c r="J11" s="7">
        <v>1686</v>
      </c>
      <c r="K11" s="7">
        <v>1789</v>
      </c>
      <c r="L11" s="21">
        <f t="shared" si="0"/>
        <v>3475</v>
      </c>
      <c r="M11" s="2"/>
    </row>
    <row r="12" spans="1:15" ht="13.25" customHeight="1" x14ac:dyDescent="0.2">
      <c r="A12" s="13"/>
      <c r="B12" s="4" t="s">
        <v>16</v>
      </c>
      <c r="C12" s="7">
        <v>1988</v>
      </c>
      <c r="D12" s="7">
        <v>2308</v>
      </c>
      <c r="E12" s="7">
        <v>2441</v>
      </c>
      <c r="F12" s="20">
        <f t="shared" si="1"/>
        <v>4749</v>
      </c>
      <c r="G12" s="5"/>
      <c r="H12" s="4" t="s">
        <v>16</v>
      </c>
      <c r="I12" s="7">
        <v>1479</v>
      </c>
      <c r="J12" s="7">
        <v>1494</v>
      </c>
      <c r="K12" s="7">
        <v>1590</v>
      </c>
      <c r="L12" s="21">
        <f t="shared" si="0"/>
        <v>3084</v>
      </c>
      <c r="M12" s="2"/>
    </row>
    <row r="13" spans="1:15" ht="13.25" customHeight="1" x14ac:dyDescent="0.2">
      <c r="A13" s="56" t="s">
        <v>5</v>
      </c>
      <c r="B13" s="57"/>
      <c r="C13" s="22">
        <f>SUM(C4:C12)</f>
        <v>23981</v>
      </c>
      <c r="D13" s="22">
        <f>SUM(D4:D12)</f>
        <v>22287</v>
      </c>
      <c r="E13" s="22">
        <f>SUM(E4:E12)</f>
        <v>24541</v>
      </c>
      <c r="F13" s="23">
        <f t="shared" si="1"/>
        <v>46828</v>
      </c>
      <c r="G13" s="58" t="s">
        <v>5</v>
      </c>
      <c r="H13" s="57"/>
      <c r="I13" s="22">
        <f>SUM(I4:I12)</f>
        <v>13572</v>
      </c>
      <c r="J13" s="22">
        <f>SUM(J4:J12)</f>
        <v>12676</v>
      </c>
      <c r="K13" s="22">
        <f>SUM(K4:K12)</f>
        <v>13110</v>
      </c>
      <c r="L13" s="24">
        <f t="shared" si="0"/>
        <v>25786</v>
      </c>
      <c r="M13" s="31"/>
    </row>
    <row r="14" spans="1:15" ht="13.25" customHeight="1" x14ac:dyDescent="0.2">
      <c r="A14" s="13" t="s">
        <v>24</v>
      </c>
      <c r="B14" s="6" t="s">
        <v>8</v>
      </c>
      <c r="C14" s="7">
        <v>1174</v>
      </c>
      <c r="D14" s="7">
        <v>1047</v>
      </c>
      <c r="E14" s="7">
        <v>1131</v>
      </c>
      <c r="F14" s="20">
        <f t="shared" si="1"/>
        <v>2178</v>
      </c>
      <c r="G14" s="3" t="s">
        <v>21</v>
      </c>
      <c r="H14" s="4" t="s">
        <v>8</v>
      </c>
      <c r="I14" s="7">
        <v>1812</v>
      </c>
      <c r="J14" s="7">
        <v>1908</v>
      </c>
      <c r="K14" s="7">
        <v>1872</v>
      </c>
      <c r="L14" s="21">
        <f t="shared" si="0"/>
        <v>3780</v>
      </c>
      <c r="M14" s="2"/>
    </row>
    <row r="15" spans="1:15" ht="13.25" customHeight="1" x14ac:dyDescent="0.2">
      <c r="A15" s="13"/>
      <c r="B15" s="6" t="s">
        <v>4</v>
      </c>
      <c r="C15" s="7">
        <v>2045</v>
      </c>
      <c r="D15" s="7">
        <v>1837</v>
      </c>
      <c r="E15" s="7">
        <v>2030</v>
      </c>
      <c r="F15" s="20">
        <f t="shared" si="1"/>
        <v>3867</v>
      </c>
      <c r="G15" s="5"/>
      <c r="H15" s="4" t="s">
        <v>4</v>
      </c>
      <c r="I15" s="7">
        <v>1149</v>
      </c>
      <c r="J15" s="7">
        <v>1213</v>
      </c>
      <c r="K15" s="7">
        <v>1319</v>
      </c>
      <c r="L15" s="21">
        <f t="shared" si="0"/>
        <v>2532</v>
      </c>
      <c r="M15" s="2"/>
    </row>
    <row r="16" spans="1:15" ht="13.25" customHeight="1" x14ac:dyDescent="0.2">
      <c r="A16" s="13"/>
      <c r="B16" s="6" t="s">
        <v>10</v>
      </c>
      <c r="C16" s="7">
        <v>1095</v>
      </c>
      <c r="D16" s="7">
        <v>1207</v>
      </c>
      <c r="E16" s="7">
        <v>1141</v>
      </c>
      <c r="F16" s="20">
        <f t="shared" si="1"/>
        <v>2348</v>
      </c>
      <c r="G16" s="5"/>
      <c r="H16" s="4" t="s">
        <v>10</v>
      </c>
      <c r="I16" s="7">
        <v>1103</v>
      </c>
      <c r="J16" s="7">
        <v>1058</v>
      </c>
      <c r="K16" s="7">
        <v>1212</v>
      </c>
      <c r="L16" s="21">
        <f t="shared" si="0"/>
        <v>2270</v>
      </c>
      <c r="M16" s="2"/>
    </row>
    <row r="17" spans="1:13" ht="13.25" customHeight="1" x14ac:dyDescent="0.2">
      <c r="A17" s="13"/>
      <c r="B17" s="6" t="s">
        <v>11</v>
      </c>
      <c r="C17" s="7">
        <v>1570</v>
      </c>
      <c r="D17" s="7">
        <v>1593</v>
      </c>
      <c r="E17" s="7">
        <v>1691</v>
      </c>
      <c r="F17" s="20">
        <f t="shared" si="1"/>
        <v>3284</v>
      </c>
      <c r="G17" s="5"/>
      <c r="H17" s="4" t="s">
        <v>11</v>
      </c>
      <c r="I17" s="7">
        <v>1517</v>
      </c>
      <c r="J17" s="7">
        <v>1567</v>
      </c>
      <c r="K17" s="7">
        <v>1588</v>
      </c>
      <c r="L17" s="21">
        <f t="shared" si="0"/>
        <v>3155</v>
      </c>
      <c r="M17" s="2"/>
    </row>
    <row r="18" spans="1:13" ht="13.25" customHeight="1" x14ac:dyDescent="0.2">
      <c r="A18" s="13"/>
      <c r="B18" s="6" t="s">
        <v>12</v>
      </c>
      <c r="C18" s="7">
        <v>1352</v>
      </c>
      <c r="D18" s="7">
        <v>1360</v>
      </c>
      <c r="E18" s="7">
        <v>1341</v>
      </c>
      <c r="F18" s="20">
        <f t="shared" si="1"/>
        <v>2701</v>
      </c>
      <c r="G18" s="5"/>
      <c r="H18" s="4" t="s">
        <v>12</v>
      </c>
      <c r="I18" s="7">
        <v>492</v>
      </c>
      <c r="J18" s="7">
        <v>444</v>
      </c>
      <c r="K18" s="7">
        <v>496</v>
      </c>
      <c r="L18" s="21">
        <f t="shared" si="0"/>
        <v>940</v>
      </c>
      <c r="M18" s="2"/>
    </row>
    <row r="19" spans="1:13" ht="13.25" customHeight="1" x14ac:dyDescent="0.2">
      <c r="A19" s="13"/>
      <c r="B19" s="6" t="s">
        <v>13</v>
      </c>
      <c r="C19" s="7">
        <v>2868</v>
      </c>
      <c r="D19" s="7">
        <v>3063</v>
      </c>
      <c r="E19" s="7">
        <v>3320</v>
      </c>
      <c r="F19" s="20">
        <f t="shared" si="1"/>
        <v>6383</v>
      </c>
      <c r="G19" s="58" t="s">
        <v>5</v>
      </c>
      <c r="H19" s="57"/>
      <c r="I19" s="22">
        <f>SUM(I14:I18)</f>
        <v>6073</v>
      </c>
      <c r="J19" s="22">
        <f>SUM(J14:J18)</f>
        <v>6190</v>
      </c>
      <c r="K19" s="22">
        <f>SUM(K14:K18)</f>
        <v>6487</v>
      </c>
      <c r="L19" s="24">
        <f t="shared" si="0"/>
        <v>12677</v>
      </c>
      <c r="M19" s="31"/>
    </row>
    <row r="20" spans="1:13" ht="13.25" customHeight="1" x14ac:dyDescent="0.2">
      <c r="A20" s="13"/>
      <c r="B20" s="6" t="s">
        <v>14</v>
      </c>
      <c r="C20" s="7">
        <v>910</v>
      </c>
      <c r="D20" s="7">
        <v>955</v>
      </c>
      <c r="E20" s="7">
        <v>918</v>
      </c>
      <c r="F20" s="20">
        <f t="shared" si="1"/>
        <v>1873</v>
      </c>
      <c r="G20" s="5" t="s">
        <v>19</v>
      </c>
      <c r="H20" s="6" t="s">
        <v>8</v>
      </c>
      <c r="I20" s="7">
        <v>870</v>
      </c>
      <c r="J20" s="7">
        <v>921</v>
      </c>
      <c r="K20" s="7">
        <v>970</v>
      </c>
      <c r="L20" s="21">
        <f t="shared" si="0"/>
        <v>1891</v>
      </c>
      <c r="M20" s="2"/>
    </row>
    <row r="21" spans="1:13" ht="13.25" customHeight="1" x14ac:dyDescent="0.2">
      <c r="A21" s="56" t="s">
        <v>5</v>
      </c>
      <c r="B21" s="57"/>
      <c r="C21" s="22">
        <f>SUM(C14:C20)</f>
        <v>11014</v>
      </c>
      <c r="D21" s="22">
        <f>SUM(D14:D20)</f>
        <v>11062</v>
      </c>
      <c r="E21" s="22">
        <f>SUM(E14:E20)</f>
        <v>11572</v>
      </c>
      <c r="F21" s="23">
        <f t="shared" si="1"/>
        <v>22634</v>
      </c>
      <c r="G21" s="5"/>
      <c r="H21" s="6" t="s">
        <v>4</v>
      </c>
      <c r="I21" s="7">
        <v>2064</v>
      </c>
      <c r="J21" s="7">
        <v>2161</v>
      </c>
      <c r="K21" s="7">
        <v>1898</v>
      </c>
      <c r="L21" s="21">
        <f t="shared" si="0"/>
        <v>4059</v>
      </c>
      <c r="M21" s="2"/>
    </row>
    <row r="22" spans="1:13" ht="13.25" customHeight="1" x14ac:dyDescent="0.2">
      <c r="A22" s="13" t="s">
        <v>17</v>
      </c>
      <c r="B22" s="6" t="s">
        <v>8</v>
      </c>
      <c r="C22" s="7">
        <v>2767</v>
      </c>
      <c r="D22" s="7">
        <v>2317</v>
      </c>
      <c r="E22" s="7">
        <v>2489</v>
      </c>
      <c r="F22" s="20">
        <f t="shared" si="1"/>
        <v>4806</v>
      </c>
      <c r="G22" s="5"/>
      <c r="H22" s="6" t="s">
        <v>10</v>
      </c>
      <c r="I22" s="7">
        <v>1096</v>
      </c>
      <c r="J22" s="7">
        <v>1107</v>
      </c>
      <c r="K22" s="7">
        <v>1000</v>
      </c>
      <c r="L22" s="21">
        <f t="shared" si="0"/>
        <v>2107</v>
      </c>
      <c r="M22" s="2"/>
    </row>
    <row r="23" spans="1:13" ht="13.25" customHeight="1" x14ac:dyDescent="0.2">
      <c r="A23" s="13"/>
      <c r="B23" s="6" t="s">
        <v>4</v>
      </c>
      <c r="C23" s="7">
        <v>1972</v>
      </c>
      <c r="D23" s="7">
        <v>1559</v>
      </c>
      <c r="E23" s="7">
        <v>1691</v>
      </c>
      <c r="F23" s="20">
        <f t="shared" si="1"/>
        <v>3250</v>
      </c>
      <c r="G23" s="58" t="s">
        <v>5</v>
      </c>
      <c r="H23" s="57"/>
      <c r="I23" s="22">
        <f>SUM(I20:I22)</f>
        <v>4030</v>
      </c>
      <c r="J23" s="22">
        <f>SUM(J20:J22)</f>
        <v>4189</v>
      </c>
      <c r="K23" s="22">
        <f>SUM(K20:K22)</f>
        <v>3868</v>
      </c>
      <c r="L23" s="24">
        <f t="shared" si="0"/>
        <v>8057</v>
      </c>
      <c r="M23" s="31"/>
    </row>
    <row r="24" spans="1:13" ht="13.25" customHeight="1" x14ac:dyDescent="0.2">
      <c r="A24" s="13"/>
      <c r="B24" s="6" t="s">
        <v>10</v>
      </c>
      <c r="C24" s="7">
        <v>1220</v>
      </c>
      <c r="D24" s="7">
        <v>1055</v>
      </c>
      <c r="E24" s="7">
        <v>1211</v>
      </c>
      <c r="F24" s="20">
        <f t="shared" si="1"/>
        <v>2266</v>
      </c>
      <c r="G24" s="5" t="s">
        <v>22</v>
      </c>
      <c r="H24" s="6" t="s">
        <v>8</v>
      </c>
      <c r="I24" s="7">
        <v>514</v>
      </c>
      <c r="J24" s="7">
        <v>485</v>
      </c>
      <c r="K24" s="7">
        <v>525</v>
      </c>
      <c r="L24" s="21">
        <f t="shared" si="0"/>
        <v>1010</v>
      </c>
      <c r="M24" s="2"/>
    </row>
    <row r="25" spans="1:13" ht="13.25" customHeight="1" x14ac:dyDescent="0.2">
      <c r="A25" s="13"/>
      <c r="B25" s="6" t="s">
        <v>11</v>
      </c>
      <c r="C25" s="7">
        <v>1149</v>
      </c>
      <c r="D25" s="7">
        <v>1064</v>
      </c>
      <c r="E25" s="7">
        <v>1061</v>
      </c>
      <c r="F25" s="20">
        <f t="shared" si="1"/>
        <v>2125</v>
      </c>
      <c r="G25" s="5"/>
      <c r="H25" s="6" t="s">
        <v>4</v>
      </c>
      <c r="I25" s="7">
        <v>1219</v>
      </c>
      <c r="J25" s="7">
        <v>1215</v>
      </c>
      <c r="K25" s="7">
        <v>1239</v>
      </c>
      <c r="L25" s="21">
        <f t="shared" si="0"/>
        <v>2454</v>
      </c>
      <c r="M25" s="2"/>
    </row>
    <row r="26" spans="1:13" ht="13.25" customHeight="1" x14ac:dyDescent="0.2">
      <c r="A26" s="13"/>
      <c r="B26" s="6" t="s">
        <v>12</v>
      </c>
      <c r="C26" s="7">
        <v>1751</v>
      </c>
      <c r="D26" s="7">
        <v>1639</v>
      </c>
      <c r="E26" s="7">
        <v>1694</v>
      </c>
      <c r="F26" s="20">
        <f t="shared" si="1"/>
        <v>3333</v>
      </c>
      <c r="G26" s="5"/>
      <c r="H26" s="6" t="s">
        <v>10</v>
      </c>
      <c r="I26" s="7">
        <v>1046</v>
      </c>
      <c r="J26" s="7">
        <v>1176</v>
      </c>
      <c r="K26" s="7">
        <v>1203</v>
      </c>
      <c r="L26" s="21">
        <f t="shared" si="0"/>
        <v>2379</v>
      </c>
      <c r="M26" s="2"/>
    </row>
    <row r="27" spans="1:13" ht="13.25" customHeight="1" x14ac:dyDescent="0.2">
      <c r="A27" s="56" t="s">
        <v>5</v>
      </c>
      <c r="B27" s="57"/>
      <c r="C27" s="22">
        <f>SUM(C22:C26)</f>
        <v>8859</v>
      </c>
      <c r="D27" s="22">
        <f>SUM(D22:D26)</f>
        <v>7634</v>
      </c>
      <c r="E27" s="22">
        <f>SUM(E22:E26)</f>
        <v>8146</v>
      </c>
      <c r="F27" s="23">
        <f t="shared" si="1"/>
        <v>15780</v>
      </c>
      <c r="G27" s="5"/>
      <c r="H27" s="6" t="s">
        <v>11</v>
      </c>
      <c r="I27" s="7">
        <v>296</v>
      </c>
      <c r="J27" s="7">
        <v>352</v>
      </c>
      <c r="K27" s="7">
        <v>307</v>
      </c>
      <c r="L27" s="21">
        <f t="shared" si="0"/>
        <v>659</v>
      </c>
      <c r="M27" s="2"/>
    </row>
    <row r="28" spans="1:13" ht="13.25" customHeight="1" x14ac:dyDescent="0.2">
      <c r="A28" s="13" t="s">
        <v>25</v>
      </c>
      <c r="B28" s="6" t="s">
        <v>8</v>
      </c>
      <c r="C28" s="7">
        <v>2205</v>
      </c>
      <c r="D28" s="7">
        <v>2045</v>
      </c>
      <c r="E28" s="7">
        <v>2237</v>
      </c>
      <c r="F28" s="20">
        <f t="shared" si="1"/>
        <v>4282</v>
      </c>
      <c r="G28" s="58" t="s">
        <v>5</v>
      </c>
      <c r="H28" s="57"/>
      <c r="I28" s="22">
        <f>SUM(I24:I27)</f>
        <v>3075</v>
      </c>
      <c r="J28" s="22">
        <f>SUM(J24:J27)</f>
        <v>3228</v>
      </c>
      <c r="K28" s="22">
        <f>SUM(K24:K27)</f>
        <v>3274</v>
      </c>
      <c r="L28" s="24">
        <f t="shared" si="0"/>
        <v>6502</v>
      </c>
      <c r="M28" s="31"/>
    </row>
    <row r="29" spans="1:13" ht="13.25" customHeight="1" x14ac:dyDescent="0.2">
      <c r="A29" s="13"/>
      <c r="B29" s="6" t="s">
        <v>4</v>
      </c>
      <c r="C29" s="7">
        <v>1476</v>
      </c>
      <c r="D29" s="7">
        <v>1554</v>
      </c>
      <c r="E29" s="7">
        <v>1604</v>
      </c>
      <c r="F29" s="20">
        <f t="shared" si="1"/>
        <v>3158</v>
      </c>
      <c r="G29" s="5" t="s">
        <v>23</v>
      </c>
      <c r="H29" s="6" t="s">
        <v>8</v>
      </c>
      <c r="I29" s="7">
        <v>1264</v>
      </c>
      <c r="J29" s="7">
        <v>1396</v>
      </c>
      <c r="K29" s="7">
        <v>1393</v>
      </c>
      <c r="L29" s="21">
        <f t="shared" si="0"/>
        <v>2789</v>
      </c>
      <c r="M29" s="2"/>
    </row>
    <row r="30" spans="1:13" ht="13.25" customHeight="1" x14ac:dyDescent="0.2">
      <c r="A30" s="13"/>
      <c r="B30" s="6" t="s">
        <v>10</v>
      </c>
      <c r="C30" s="7">
        <v>1542</v>
      </c>
      <c r="D30" s="7">
        <v>1537</v>
      </c>
      <c r="E30" s="7">
        <v>1642</v>
      </c>
      <c r="F30" s="20">
        <f t="shared" si="1"/>
        <v>3179</v>
      </c>
      <c r="G30" s="5"/>
      <c r="H30" s="6" t="s">
        <v>4</v>
      </c>
      <c r="I30" s="7">
        <v>922</v>
      </c>
      <c r="J30" s="7">
        <v>951</v>
      </c>
      <c r="K30" s="7">
        <v>933</v>
      </c>
      <c r="L30" s="21">
        <f t="shared" si="0"/>
        <v>1884</v>
      </c>
      <c r="M30" s="2"/>
    </row>
    <row r="31" spans="1:13" ht="13.25" customHeight="1" x14ac:dyDescent="0.2">
      <c r="A31" s="13"/>
      <c r="B31" s="6" t="s">
        <v>11</v>
      </c>
      <c r="C31" s="7">
        <v>1933</v>
      </c>
      <c r="D31" s="7">
        <v>1997</v>
      </c>
      <c r="E31" s="7">
        <v>2127</v>
      </c>
      <c r="F31" s="20">
        <f t="shared" si="1"/>
        <v>4124</v>
      </c>
      <c r="G31" s="5"/>
      <c r="H31" s="6" t="s">
        <v>10</v>
      </c>
      <c r="I31" s="7">
        <v>991</v>
      </c>
      <c r="J31" s="7">
        <v>846</v>
      </c>
      <c r="K31" s="7">
        <v>953</v>
      </c>
      <c r="L31" s="21">
        <f t="shared" si="0"/>
        <v>1799</v>
      </c>
      <c r="M31" s="2"/>
    </row>
    <row r="32" spans="1:13" ht="13.25" customHeight="1" x14ac:dyDescent="0.2">
      <c r="A32" s="56" t="s">
        <v>5</v>
      </c>
      <c r="B32" s="57"/>
      <c r="C32" s="22">
        <f>SUM(C28:C31)</f>
        <v>7156</v>
      </c>
      <c r="D32" s="22">
        <f>SUM(D28:D31)</f>
        <v>7133</v>
      </c>
      <c r="E32" s="22">
        <f>SUM(E28:E31)</f>
        <v>7610</v>
      </c>
      <c r="F32" s="23">
        <f t="shared" si="1"/>
        <v>14743</v>
      </c>
      <c r="G32" s="5"/>
      <c r="H32" s="6" t="s">
        <v>11</v>
      </c>
      <c r="I32" s="7">
        <v>1429</v>
      </c>
      <c r="J32" s="7">
        <v>1454</v>
      </c>
      <c r="K32" s="7">
        <v>1566</v>
      </c>
      <c r="L32" s="21">
        <f t="shared" si="0"/>
        <v>3020</v>
      </c>
      <c r="M32" s="2"/>
    </row>
    <row r="33" spans="1:13" ht="13.25" customHeight="1" x14ac:dyDescent="0.2">
      <c r="A33" s="13" t="s">
        <v>26</v>
      </c>
      <c r="B33" s="6" t="s">
        <v>8</v>
      </c>
      <c r="C33" s="7">
        <v>753</v>
      </c>
      <c r="D33" s="7">
        <v>768</v>
      </c>
      <c r="E33" s="7">
        <v>813</v>
      </c>
      <c r="F33" s="20">
        <f t="shared" si="1"/>
        <v>1581</v>
      </c>
      <c r="G33" s="5"/>
      <c r="H33" s="6" t="s">
        <v>12</v>
      </c>
      <c r="I33" s="7">
        <v>909</v>
      </c>
      <c r="J33" s="7">
        <v>1057</v>
      </c>
      <c r="K33" s="7">
        <v>1066</v>
      </c>
      <c r="L33" s="21">
        <f t="shared" si="0"/>
        <v>2123</v>
      </c>
      <c r="M33" s="2"/>
    </row>
    <row r="34" spans="1:13" ht="13.25" customHeight="1" x14ac:dyDescent="0.2">
      <c r="A34" s="13"/>
      <c r="B34" s="6" t="s">
        <v>4</v>
      </c>
      <c r="C34" s="7">
        <v>975</v>
      </c>
      <c r="D34" s="7">
        <v>1065</v>
      </c>
      <c r="E34" s="7">
        <v>1091</v>
      </c>
      <c r="F34" s="20">
        <f t="shared" si="1"/>
        <v>2156</v>
      </c>
      <c r="G34" s="5"/>
      <c r="H34" s="6" t="s">
        <v>13</v>
      </c>
      <c r="I34" s="7">
        <v>788</v>
      </c>
      <c r="J34" s="7">
        <v>765</v>
      </c>
      <c r="K34" s="7">
        <v>750</v>
      </c>
      <c r="L34" s="21">
        <f t="shared" si="0"/>
        <v>1515</v>
      </c>
      <c r="M34" s="2"/>
    </row>
    <row r="35" spans="1:13" ht="13.25" customHeight="1" x14ac:dyDescent="0.2">
      <c r="A35" s="13"/>
      <c r="B35" s="6" t="s">
        <v>10</v>
      </c>
      <c r="C35" s="7">
        <v>961</v>
      </c>
      <c r="D35" s="7">
        <v>1065</v>
      </c>
      <c r="E35" s="7">
        <v>1022</v>
      </c>
      <c r="F35" s="20">
        <f t="shared" si="1"/>
        <v>2087</v>
      </c>
      <c r="G35" s="58" t="s">
        <v>5</v>
      </c>
      <c r="H35" s="57"/>
      <c r="I35" s="22">
        <f>SUM(I29:I34)</f>
        <v>6303</v>
      </c>
      <c r="J35" s="22">
        <f>SUM(J29:J34)</f>
        <v>6469</v>
      </c>
      <c r="K35" s="22">
        <f>SUM(K29:K34)</f>
        <v>6661</v>
      </c>
      <c r="L35" s="24">
        <f t="shared" si="0"/>
        <v>13130</v>
      </c>
      <c r="M35" s="31"/>
    </row>
    <row r="36" spans="1:13" ht="13.25" customHeight="1" x14ac:dyDescent="0.2">
      <c r="A36" s="13"/>
      <c r="B36" s="6" t="s">
        <v>11</v>
      </c>
      <c r="C36" s="7">
        <v>1058</v>
      </c>
      <c r="D36" s="7">
        <v>1003</v>
      </c>
      <c r="E36" s="7">
        <v>1006</v>
      </c>
      <c r="F36" s="20">
        <f t="shared" si="1"/>
        <v>2009</v>
      </c>
      <c r="G36" s="59"/>
      <c r="H36" s="60"/>
      <c r="I36" s="19"/>
      <c r="J36" s="19"/>
      <c r="K36" s="19"/>
      <c r="L36" s="21"/>
      <c r="M36" s="2"/>
    </row>
    <row r="37" spans="1:13" ht="13.25" customHeight="1" x14ac:dyDescent="0.2">
      <c r="A37" s="56" t="s">
        <v>5</v>
      </c>
      <c r="B37" s="57"/>
      <c r="C37" s="22">
        <f>SUM(C33:C36)</f>
        <v>3747</v>
      </c>
      <c r="D37" s="22">
        <f>SUM(D33:D36)</f>
        <v>3901</v>
      </c>
      <c r="E37" s="22">
        <f>SUM(E33:E36)</f>
        <v>3932</v>
      </c>
      <c r="F37" s="23">
        <f t="shared" si="1"/>
        <v>7833</v>
      </c>
      <c r="G37" s="61" t="s">
        <v>6</v>
      </c>
      <c r="H37" s="62"/>
      <c r="I37" s="37">
        <f>C13+C21+C27+C32+C37+C44+I13+I19+I23+I28+I35</f>
        <v>96249</v>
      </c>
      <c r="J37" s="37">
        <f>D13+D21+D27+D32+D37+D44+J13+J19+J23+J28+J35</f>
        <v>92623</v>
      </c>
      <c r="K37" s="37">
        <f>E13+E21+E27+E32+E37+E44+K13+K19+K23+K28+K35</f>
        <v>97245</v>
      </c>
      <c r="L37" s="38">
        <f>SUM(J37:K37)</f>
        <v>189868</v>
      </c>
      <c r="M37" s="32"/>
    </row>
    <row r="38" spans="1:13" ht="13.25" customHeight="1" x14ac:dyDescent="0.2">
      <c r="A38" s="13" t="s">
        <v>27</v>
      </c>
      <c r="B38" s="6" t="s">
        <v>8</v>
      </c>
      <c r="C38" s="7">
        <v>1050</v>
      </c>
      <c r="D38" s="7">
        <v>1069</v>
      </c>
      <c r="E38" s="7">
        <v>1088</v>
      </c>
      <c r="F38" s="20">
        <f t="shared" si="1"/>
        <v>2157</v>
      </c>
      <c r="G38" s="63"/>
      <c r="H38" s="64"/>
      <c r="I38" s="28"/>
      <c r="J38" s="28"/>
      <c r="K38" s="28"/>
      <c r="L38" s="36"/>
      <c r="M38" s="33"/>
    </row>
    <row r="39" spans="1:13" ht="13.25" customHeight="1" x14ac:dyDescent="0.2">
      <c r="A39" s="13"/>
      <c r="B39" s="6" t="s">
        <v>4</v>
      </c>
      <c r="C39" s="7">
        <v>756</v>
      </c>
      <c r="D39" s="7">
        <v>748</v>
      </c>
      <c r="E39" s="7">
        <v>797</v>
      </c>
      <c r="F39" s="20">
        <f t="shared" si="1"/>
        <v>1545</v>
      </c>
      <c r="G39" s="65" t="s">
        <v>29</v>
      </c>
      <c r="H39" s="60"/>
      <c r="I39" s="7">
        <v>0</v>
      </c>
      <c r="J39" s="7">
        <f>J37-'0101'!J37</f>
        <v>-10</v>
      </c>
      <c r="K39" s="7">
        <f>K37-'0101'!K37</f>
        <v>-38</v>
      </c>
      <c r="L39" s="39">
        <f>SUM(J39:K39)</f>
        <v>-48</v>
      </c>
      <c r="M39" s="32"/>
    </row>
    <row r="40" spans="1:13" ht="13.25" customHeight="1" x14ac:dyDescent="0.2">
      <c r="A40" s="13"/>
      <c r="B40" s="6" t="s">
        <v>10</v>
      </c>
      <c r="C40" s="7">
        <v>1065</v>
      </c>
      <c r="D40" s="7">
        <v>1044</v>
      </c>
      <c r="E40" s="7">
        <v>1048</v>
      </c>
      <c r="F40" s="20">
        <f t="shared" si="1"/>
        <v>2092</v>
      </c>
      <c r="G40" s="65"/>
      <c r="H40" s="66"/>
      <c r="I40" s="7"/>
      <c r="J40" s="7"/>
      <c r="K40" s="7"/>
      <c r="L40" s="14"/>
      <c r="M40" s="31"/>
    </row>
    <row r="41" spans="1:13" ht="13.25" customHeight="1" x14ac:dyDescent="0.2">
      <c r="A41" s="13"/>
      <c r="B41" s="6" t="s">
        <v>11</v>
      </c>
      <c r="C41" s="7">
        <v>1641</v>
      </c>
      <c r="D41" s="7">
        <v>1563</v>
      </c>
      <c r="E41" s="7">
        <v>1692</v>
      </c>
      <c r="F41" s="20">
        <f t="shared" si="1"/>
        <v>3255</v>
      </c>
      <c r="G41" s="65" t="s">
        <v>28</v>
      </c>
      <c r="H41" s="66"/>
      <c r="I41" s="7">
        <f>I37-96035</f>
        <v>214</v>
      </c>
      <c r="J41" s="7">
        <f>J37-93052</f>
        <v>-429</v>
      </c>
      <c r="K41" s="7">
        <f>K37-97398</f>
        <v>-153</v>
      </c>
      <c r="L41" s="39">
        <f>SUM(J41:K41)</f>
        <v>-582</v>
      </c>
      <c r="M41" s="31"/>
    </row>
    <row r="42" spans="1:13" ht="13.25" customHeight="1" x14ac:dyDescent="0.2">
      <c r="A42" s="13"/>
      <c r="B42" s="6" t="s">
        <v>12</v>
      </c>
      <c r="C42" s="7">
        <v>1391</v>
      </c>
      <c r="D42" s="7">
        <v>1242</v>
      </c>
      <c r="E42" s="7">
        <v>1319</v>
      </c>
      <c r="F42" s="20">
        <f t="shared" si="1"/>
        <v>2561</v>
      </c>
      <c r="G42" s="59"/>
      <c r="H42" s="60"/>
      <c r="I42" s="7"/>
      <c r="J42" s="7"/>
      <c r="K42" s="7"/>
      <c r="L42" s="14"/>
      <c r="M42" s="33"/>
    </row>
    <row r="43" spans="1:13" ht="13.25" customHeight="1" x14ac:dyDescent="0.2">
      <c r="A43" s="13"/>
      <c r="B43" s="6" t="s">
        <v>13</v>
      </c>
      <c r="C43" s="7">
        <v>2536</v>
      </c>
      <c r="D43" s="7">
        <v>2188</v>
      </c>
      <c r="E43" s="7">
        <v>2100</v>
      </c>
      <c r="F43" s="20">
        <f t="shared" si="1"/>
        <v>4288</v>
      </c>
      <c r="G43" s="59"/>
      <c r="H43" s="60"/>
      <c r="I43" s="7"/>
      <c r="J43" s="7"/>
      <c r="K43" s="7"/>
      <c r="L43" s="14"/>
      <c r="M43" s="33"/>
    </row>
    <row r="44" spans="1:13" ht="13.25" customHeight="1" thickBot="1" x14ac:dyDescent="0.25">
      <c r="A44" s="67" t="s">
        <v>5</v>
      </c>
      <c r="B44" s="68"/>
      <c r="C44" s="25">
        <f>SUM(C38:C43)</f>
        <v>8439</v>
      </c>
      <c r="D44" s="25">
        <f>SUM(D38:D43)</f>
        <v>7854</v>
      </c>
      <c r="E44" s="25">
        <f>SUM(E38:E43)</f>
        <v>8044</v>
      </c>
      <c r="F44" s="26">
        <f t="shared" si="1"/>
        <v>15898</v>
      </c>
      <c r="G44" s="69"/>
      <c r="H44" s="70"/>
      <c r="I44" s="15"/>
      <c r="J44" s="15"/>
      <c r="K44" s="15"/>
      <c r="L44" s="16"/>
      <c r="M44" s="32"/>
    </row>
    <row r="45" spans="1:13" ht="12.5" thickTop="1" x14ac:dyDescent="0.2"/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16:F43 F4:F15 L4:L34 L39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O50"/>
  <sheetViews>
    <sheetView view="pageBreakPreview" zoomScaleNormal="100" zoomScaleSheetLayoutView="100" workbookViewId="0"/>
  </sheetViews>
  <sheetFormatPr defaultColWidth="9.09765625" defaultRowHeight="12" x14ac:dyDescent="0.2"/>
  <cols>
    <col min="1" max="1" width="9.69921875" style="1" customWidth="1"/>
    <col min="2" max="2" width="8.69921875" style="1" customWidth="1"/>
    <col min="3" max="6" width="12.69921875" style="1" customWidth="1"/>
    <col min="7" max="7" width="9.69921875" style="1" customWidth="1"/>
    <col min="8" max="8" width="8.69921875" style="1" customWidth="1"/>
    <col min="9" max="12" width="12.69921875" style="1" customWidth="1"/>
    <col min="13" max="13" width="0.296875" style="1" customWidth="1"/>
    <col min="14" max="16384" width="9.09765625" style="1"/>
  </cols>
  <sheetData>
    <row r="1" spans="1:15" ht="12.5" thickBot="1" x14ac:dyDescent="0.25">
      <c r="K1" s="45" t="s">
        <v>30</v>
      </c>
      <c r="L1" s="46"/>
    </row>
    <row r="2" spans="1:15" ht="12.5" thickTop="1" x14ac:dyDescent="0.2">
      <c r="A2" s="47" t="s">
        <v>0</v>
      </c>
      <c r="B2" s="48"/>
      <c r="C2" s="51" t="s">
        <v>7</v>
      </c>
      <c r="D2" s="52"/>
      <c r="E2" s="52"/>
      <c r="F2" s="52"/>
      <c r="G2" s="53" t="s">
        <v>0</v>
      </c>
      <c r="H2" s="48"/>
      <c r="I2" s="51" t="s">
        <v>7</v>
      </c>
      <c r="J2" s="52"/>
      <c r="K2" s="52"/>
      <c r="L2" s="55"/>
      <c r="M2" s="29"/>
    </row>
    <row r="3" spans="1:15" ht="12.5" thickBot="1" x14ac:dyDescent="0.25">
      <c r="A3" s="49"/>
      <c r="B3" s="50"/>
      <c r="C3" s="9" t="s">
        <v>1</v>
      </c>
      <c r="D3" s="9" t="s">
        <v>2</v>
      </c>
      <c r="E3" s="9" t="s">
        <v>3</v>
      </c>
      <c r="F3" s="10" t="s">
        <v>20</v>
      </c>
      <c r="G3" s="54"/>
      <c r="H3" s="50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25" customHeight="1" thickTop="1" x14ac:dyDescent="0.2">
      <c r="A4" s="12" t="s">
        <v>9</v>
      </c>
      <c r="B4" s="8" t="s">
        <v>8</v>
      </c>
      <c r="C4" s="35">
        <v>1605</v>
      </c>
      <c r="D4" s="35">
        <v>1450</v>
      </c>
      <c r="E4" s="35">
        <v>1523</v>
      </c>
      <c r="F4" s="17">
        <f>SUM(D4:E4)</f>
        <v>2973</v>
      </c>
      <c r="G4" s="40" t="s">
        <v>18</v>
      </c>
      <c r="H4" s="27" t="s">
        <v>8</v>
      </c>
      <c r="I4" s="35">
        <v>1844</v>
      </c>
      <c r="J4" s="35">
        <v>1579</v>
      </c>
      <c r="K4" s="35">
        <v>1581</v>
      </c>
      <c r="L4" s="18">
        <f t="shared" ref="L4:L35" si="0">SUM(J4:K4)</f>
        <v>3160</v>
      </c>
      <c r="M4" s="2"/>
    </row>
    <row r="5" spans="1:15" ht="13.25" customHeight="1" x14ac:dyDescent="0.2">
      <c r="A5" s="13"/>
      <c r="B5" s="4" t="s">
        <v>4</v>
      </c>
      <c r="C5" s="7">
        <v>1830</v>
      </c>
      <c r="D5" s="7">
        <v>1669</v>
      </c>
      <c r="E5" s="7">
        <v>1739</v>
      </c>
      <c r="F5" s="20">
        <f t="shared" ref="F5:F44" si="1">SUM(D5:E5)</f>
        <v>3408</v>
      </c>
      <c r="G5" s="5"/>
      <c r="H5" s="4" t="s">
        <v>4</v>
      </c>
      <c r="I5" s="7">
        <v>1381</v>
      </c>
      <c r="J5" s="7">
        <v>1163</v>
      </c>
      <c r="K5" s="7">
        <v>1188</v>
      </c>
      <c r="L5" s="21">
        <f t="shared" si="0"/>
        <v>2351</v>
      </c>
      <c r="M5" s="2"/>
    </row>
    <row r="6" spans="1:15" ht="13.25" customHeight="1" x14ac:dyDescent="0.2">
      <c r="A6" s="13"/>
      <c r="B6" s="4" t="s">
        <v>10</v>
      </c>
      <c r="C6" s="7">
        <v>6377</v>
      </c>
      <c r="D6" s="7">
        <v>4887</v>
      </c>
      <c r="E6" s="7">
        <v>5466</v>
      </c>
      <c r="F6" s="20">
        <f t="shared" si="1"/>
        <v>10353</v>
      </c>
      <c r="G6" s="5"/>
      <c r="H6" s="4" t="s">
        <v>10</v>
      </c>
      <c r="I6" s="7">
        <v>1092</v>
      </c>
      <c r="J6" s="7">
        <v>952</v>
      </c>
      <c r="K6" s="7">
        <v>913</v>
      </c>
      <c r="L6" s="21">
        <f t="shared" si="0"/>
        <v>1865</v>
      </c>
      <c r="M6" s="2"/>
    </row>
    <row r="7" spans="1:15" ht="13.25" customHeight="1" x14ac:dyDescent="0.2">
      <c r="A7" s="13"/>
      <c r="B7" s="4" t="s">
        <v>11</v>
      </c>
      <c r="C7" s="7">
        <v>3396</v>
      </c>
      <c r="D7" s="7">
        <v>2964</v>
      </c>
      <c r="E7" s="7">
        <v>3215</v>
      </c>
      <c r="F7" s="20">
        <f t="shared" si="1"/>
        <v>6179</v>
      </c>
      <c r="G7" s="5"/>
      <c r="H7" s="4" t="s">
        <v>11</v>
      </c>
      <c r="I7" s="7">
        <v>1694</v>
      </c>
      <c r="J7" s="7">
        <v>1604</v>
      </c>
      <c r="K7" s="7">
        <v>1602</v>
      </c>
      <c r="L7" s="21">
        <f t="shared" si="0"/>
        <v>3206</v>
      </c>
      <c r="M7" s="2"/>
      <c r="N7" s="34"/>
      <c r="O7" s="34"/>
    </row>
    <row r="8" spans="1:15" ht="13.25" customHeight="1" x14ac:dyDescent="0.2">
      <c r="A8" s="13"/>
      <c r="B8" s="4" t="s">
        <v>12</v>
      </c>
      <c r="C8" s="7">
        <v>2543</v>
      </c>
      <c r="D8" s="7">
        <v>2709</v>
      </c>
      <c r="E8" s="7">
        <v>3223</v>
      </c>
      <c r="F8" s="20">
        <f t="shared" si="1"/>
        <v>5932</v>
      </c>
      <c r="G8" s="5"/>
      <c r="H8" s="4" t="s">
        <v>12</v>
      </c>
      <c r="I8" s="7">
        <v>1473</v>
      </c>
      <c r="J8" s="7">
        <v>1374</v>
      </c>
      <c r="K8" s="7">
        <v>1388</v>
      </c>
      <c r="L8" s="21">
        <f t="shared" si="0"/>
        <v>2762</v>
      </c>
      <c r="M8" s="2"/>
    </row>
    <row r="9" spans="1:15" ht="13.25" customHeight="1" x14ac:dyDescent="0.2">
      <c r="A9" s="13"/>
      <c r="B9" s="4" t="s">
        <v>13</v>
      </c>
      <c r="C9" s="7">
        <v>2249</v>
      </c>
      <c r="D9" s="7">
        <v>2186</v>
      </c>
      <c r="E9" s="7">
        <v>2351</v>
      </c>
      <c r="F9" s="20">
        <f t="shared" si="1"/>
        <v>4537</v>
      </c>
      <c r="G9" s="5"/>
      <c r="H9" s="4" t="s">
        <v>13</v>
      </c>
      <c r="I9" s="7">
        <v>1551</v>
      </c>
      <c r="J9" s="7">
        <v>1399</v>
      </c>
      <c r="K9" s="7">
        <v>1579</v>
      </c>
      <c r="L9" s="21">
        <f t="shared" si="0"/>
        <v>2978</v>
      </c>
      <c r="M9" s="2"/>
    </row>
    <row r="10" spans="1:15" ht="13.25" customHeight="1" x14ac:dyDescent="0.2">
      <c r="A10" s="13"/>
      <c r="B10" s="4" t="s">
        <v>14</v>
      </c>
      <c r="C10" s="7">
        <v>2420</v>
      </c>
      <c r="D10" s="7">
        <v>2412</v>
      </c>
      <c r="E10" s="7">
        <v>2706</v>
      </c>
      <c r="F10" s="20">
        <f t="shared" si="1"/>
        <v>5118</v>
      </c>
      <c r="G10" s="5"/>
      <c r="H10" s="4" t="s">
        <v>14</v>
      </c>
      <c r="I10" s="7">
        <v>1440</v>
      </c>
      <c r="J10" s="7">
        <v>1440</v>
      </c>
      <c r="K10" s="7">
        <v>1496</v>
      </c>
      <c r="L10" s="21">
        <f t="shared" si="0"/>
        <v>2936</v>
      </c>
      <c r="M10" s="2"/>
    </row>
    <row r="11" spans="1:15" ht="13.25" customHeight="1" x14ac:dyDescent="0.2">
      <c r="A11" s="13"/>
      <c r="B11" s="4" t="s">
        <v>15</v>
      </c>
      <c r="C11" s="7">
        <v>1574</v>
      </c>
      <c r="D11" s="7">
        <v>1708</v>
      </c>
      <c r="E11" s="7">
        <v>1880</v>
      </c>
      <c r="F11" s="20">
        <f t="shared" si="1"/>
        <v>3588</v>
      </c>
      <c r="G11" s="5"/>
      <c r="H11" s="4" t="s">
        <v>15</v>
      </c>
      <c r="I11" s="7">
        <v>1625</v>
      </c>
      <c r="J11" s="7">
        <v>1683</v>
      </c>
      <c r="K11" s="7">
        <v>1787</v>
      </c>
      <c r="L11" s="21">
        <f t="shared" si="0"/>
        <v>3470</v>
      </c>
      <c r="M11" s="2"/>
    </row>
    <row r="12" spans="1:15" ht="13.25" customHeight="1" x14ac:dyDescent="0.2">
      <c r="A12" s="13"/>
      <c r="B12" s="4" t="s">
        <v>16</v>
      </c>
      <c r="C12" s="7">
        <v>1991</v>
      </c>
      <c r="D12" s="7">
        <v>2315</v>
      </c>
      <c r="E12" s="7">
        <v>2441</v>
      </c>
      <c r="F12" s="20">
        <f t="shared" si="1"/>
        <v>4756</v>
      </c>
      <c r="G12" s="5"/>
      <c r="H12" s="4" t="s">
        <v>16</v>
      </c>
      <c r="I12" s="7">
        <v>1480</v>
      </c>
      <c r="J12" s="7">
        <v>1496</v>
      </c>
      <c r="K12" s="7">
        <v>1595</v>
      </c>
      <c r="L12" s="21">
        <f t="shared" si="0"/>
        <v>3091</v>
      </c>
      <c r="M12" s="2"/>
    </row>
    <row r="13" spans="1:15" ht="13.25" customHeight="1" x14ac:dyDescent="0.2">
      <c r="A13" s="56" t="s">
        <v>5</v>
      </c>
      <c r="B13" s="57"/>
      <c r="C13" s="22">
        <f>SUM(C4:C12)</f>
        <v>23985</v>
      </c>
      <c r="D13" s="22">
        <f>SUM(D4:D12)</f>
        <v>22300</v>
      </c>
      <c r="E13" s="22">
        <f>SUM(E4:E12)</f>
        <v>24544</v>
      </c>
      <c r="F13" s="23">
        <f t="shared" si="1"/>
        <v>46844</v>
      </c>
      <c r="G13" s="58" t="s">
        <v>5</v>
      </c>
      <c r="H13" s="57"/>
      <c r="I13" s="22">
        <f>SUM(I4:I12)</f>
        <v>13580</v>
      </c>
      <c r="J13" s="22">
        <f>SUM(J4:J12)</f>
        <v>12690</v>
      </c>
      <c r="K13" s="22">
        <f>SUM(K4:K12)</f>
        <v>13129</v>
      </c>
      <c r="L13" s="24">
        <f t="shared" si="0"/>
        <v>25819</v>
      </c>
      <c r="M13" s="31"/>
    </row>
    <row r="14" spans="1:15" ht="13.25" customHeight="1" x14ac:dyDescent="0.2">
      <c r="A14" s="13" t="s">
        <v>24</v>
      </c>
      <c r="B14" s="6" t="s">
        <v>8</v>
      </c>
      <c r="C14" s="7">
        <v>1173</v>
      </c>
      <c r="D14" s="7">
        <v>1049</v>
      </c>
      <c r="E14" s="7">
        <v>1132</v>
      </c>
      <c r="F14" s="20">
        <f t="shared" si="1"/>
        <v>2181</v>
      </c>
      <c r="G14" s="3" t="s">
        <v>21</v>
      </c>
      <c r="H14" s="4" t="s">
        <v>8</v>
      </c>
      <c r="I14" s="7">
        <v>1806</v>
      </c>
      <c r="J14" s="7">
        <v>1902</v>
      </c>
      <c r="K14" s="7">
        <v>1876</v>
      </c>
      <c r="L14" s="21">
        <f t="shared" si="0"/>
        <v>3778</v>
      </c>
      <c r="M14" s="2"/>
    </row>
    <row r="15" spans="1:15" ht="13.25" customHeight="1" x14ac:dyDescent="0.2">
      <c r="A15" s="13"/>
      <c r="B15" s="6" t="s">
        <v>4</v>
      </c>
      <c r="C15" s="7">
        <v>2036</v>
      </c>
      <c r="D15" s="7">
        <v>1836</v>
      </c>
      <c r="E15" s="7">
        <v>2023</v>
      </c>
      <c r="F15" s="20">
        <f t="shared" si="1"/>
        <v>3859</v>
      </c>
      <c r="G15" s="5"/>
      <c r="H15" s="4" t="s">
        <v>4</v>
      </c>
      <c r="I15" s="7">
        <v>1153</v>
      </c>
      <c r="J15" s="7">
        <v>1216</v>
      </c>
      <c r="K15" s="7">
        <v>1323</v>
      </c>
      <c r="L15" s="21">
        <f t="shared" si="0"/>
        <v>2539</v>
      </c>
      <c r="M15" s="2"/>
    </row>
    <row r="16" spans="1:15" ht="13.25" customHeight="1" x14ac:dyDescent="0.2">
      <c r="A16" s="13"/>
      <c r="B16" s="6" t="s">
        <v>10</v>
      </c>
      <c r="C16" s="7">
        <v>1094</v>
      </c>
      <c r="D16" s="7">
        <v>1204</v>
      </c>
      <c r="E16" s="7">
        <v>1140</v>
      </c>
      <c r="F16" s="20">
        <f t="shared" si="1"/>
        <v>2344</v>
      </c>
      <c r="G16" s="5"/>
      <c r="H16" s="4" t="s">
        <v>10</v>
      </c>
      <c r="I16" s="7">
        <v>1108</v>
      </c>
      <c r="J16" s="7">
        <v>1059</v>
      </c>
      <c r="K16" s="7">
        <v>1211</v>
      </c>
      <c r="L16" s="21">
        <f t="shared" si="0"/>
        <v>2270</v>
      </c>
      <c r="M16" s="2"/>
    </row>
    <row r="17" spans="1:13" ht="13.25" customHeight="1" x14ac:dyDescent="0.2">
      <c r="A17" s="13"/>
      <c r="B17" s="6" t="s">
        <v>11</v>
      </c>
      <c r="C17" s="7">
        <v>1558</v>
      </c>
      <c r="D17" s="7">
        <v>1587</v>
      </c>
      <c r="E17" s="7">
        <v>1674</v>
      </c>
      <c r="F17" s="20">
        <f t="shared" si="1"/>
        <v>3261</v>
      </c>
      <c r="G17" s="5"/>
      <c r="H17" s="4" t="s">
        <v>11</v>
      </c>
      <c r="I17" s="7">
        <v>1513</v>
      </c>
      <c r="J17" s="7">
        <v>1566</v>
      </c>
      <c r="K17" s="7">
        <v>1585</v>
      </c>
      <c r="L17" s="21">
        <f t="shared" si="0"/>
        <v>3151</v>
      </c>
      <c r="M17" s="2"/>
    </row>
    <row r="18" spans="1:13" ht="13.25" customHeight="1" x14ac:dyDescent="0.2">
      <c r="A18" s="13"/>
      <c r="B18" s="6" t="s">
        <v>12</v>
      </c>
      <c r="C18" s="7">
        <v>1355</v>
      </c>
      <c r="D18" s="7">
        <v>1367</v>
      </c>
      <c r="E18" s="7">
        <v>1338</v>
      </c>
      <c r="F18" s="20">
        <f t="shared" si="1"/>
        <v>2705</v>
      </c>
      <c r="G18" s="5"/>
      <c r="H18" s="4" t="s">
        <v>12</v>
      </c>
      <c r="I18" s="7">
        <v>487</v>
      </c>
      <c r="J18" s="7">
        <v>440</v>
      </c>
      <c r="K18" s="7">
        <v>494</v>
      </c>
      <c r="L18" s="21">
        <f t="shared" si="0"/>
        <v>934</v>
      </c>
      <c r="M18" s="2"/>
    </row>
    <row r="19" spans="1:13" ht="13.25" customHeight="1" x14ac:dyDescent="0.2">
      <c r="A19" s="13"/>
      <c r="B19" s="6" t="s">
        <v>13</v>
      </c>
      <c r="C19" s="7">
        <v>2868</v>
      </c>
      <c r="D19" s="7">
        <v>3060</v>
      </c>
      <c r="E19" s="7">
        <v>3317</v>
      </c>
      <c r="F19" s="20">
        <f t="shared" si="1"/>
        <v>6377</v>
      </c>
      <c r="G19" s="58" t="s">
        <v>5</v>
      </c>
      <c r="H19" s="57"/>
      <c r="I19" s="22">
        <f>SUM(I14:I18)</f>
        <v>6067</v>
      </c>
      <c r="J19" s="22">
        <f>SUM(J14:J18)</f>
        <v>6183</v>
      </c>
      <c r="K19" s="22">
        <f>SUM(K14:K18)</f>
        <v>6489</v>
      </c>
      <c r="L19" s="24">
        <f t="shared" si="0"/>
        <v>12672</v>
      </c>
      <c r="M19" s="31"/>
    </row>
    <row r="20" spans="1:13" ht="13.25" customHeight="1" x14ac:dyDescent="0.2">
      <c r="A20" s="13"/>
      <c r="B20" s="6" t="s">
        <v>14</v>
      </c>
      <c r="C20" s="7">
        <v>902</v>
      </c>
      <c r="D20" s="7">
        <v>951</v>
      </c>
      <c r="E20" s="7">
        <v>915</v>
      </c>
      <c r="F20" s="20">
        <f t="shared" si="1"/>
        <v>1866</v>
      </c>
      <c r="G20" s="5" t="s">
        <v>19</v>
      </c>
      <c r="H20" s="6" t="s">
        <v>8</v>
      </c>
      <c r="I20" s="7">
        <v>872</v>
      </c>
      <c r="J20" s="7">
        <v>919</v>
      </c>
      <c r="K20" s="7">
        <v>974</v>
      </c>
      <c r="L20" s="21">
        <f t="shared" si="0"/>
        <v>1893</v>
      </c>
      <c r="M20" s="2"/>
    </row>
    <row r="21" spans="1:13" ht="13.25" customHeight="1" x14ac:dyDescent="0.2">
      <c r="A21" s="56" t="s">
        <v>5</v>
      </c>
      <c r="B21" s="57"/>
      <c r="C21" s="22">
        <f>SUM(C14:C20)</f>
        <v>10986</v>
      </c>
      <c r="D21" s="22">
        <f>SUM(D14:D20)</f>
        <v>11054</v>
      </c>
      <c r="E21" s="22">
        <f>SUM(E14:E20)</f>
        <v>11539</v>
      </c>
      <c r="F21" s="23">
        <f t="shared" si="1"/>
        <v>22593</v>
      </c>
      <c r="G21" s="5"/>
      <c r="H21" s="6" t="s">
        <v>4</v>
      </c>
      <c r="I21" s="7">
        <v>2057</v>
      </c>
      <c r="J21" s="7">
        <v>2149</v>
      </c>
      <c r="K21" s="7">
        <v>1904</v>
      </c>
      <c r="L21" s="21">
        <f t="shared" si="0"/>
        <v>4053</v>
      </c>
      <c r="M21" s="2"/>
    </row>
    <row r="22" spans="1:13" ht="13.25" customHeight="1" x14ac:dyDescent="0.2">
      <c r="A22" s="13" t="s">
        <v>17</v>
      </c>
      <c r="B22" s="6" t="s">
        <v>8</v>
      </c>
      <c r="C22" s="7">
        <v>2779</v>
      </c>
      <c r="D22" s="7">
        <v>2329</v>
      </c>
      <c r="E22" s="7">
        <v>2503</v>
      </c>
      <c r="F22" s="20">
        <f t="shared" si="1"/>
        <v>4832</v>
      </c>
      <c r="G22" s="5"/>
      <c r="H22" s="6" t="s">
        <v>10</v>
      </c>
      <c r="I22" s="7">
        <v>1095</v>
      </c>
      <c r="J22" s="7">
        <v>1105</v>
      </c>
      <c r="K22" s="7">
        <v>996</v>
      </c>
      <c r="L22" s="21">
        <f t="shared" si="0"/>
        <v>2101</v>
      </c>
      <c r="M22" s="2"/>
    </row>
    <row r="23" spans="1:13" ht="13.25" customHeight="1" x14ac:dyDescent="0.2">
      <c r="A23" s="13"/>
      <c r="B23" s="6" t="s">
        <v>4</v>
      </c>
      <c r="C23" s="7">
        <v>1976</v>
      </c>
      <c r="D23" s="7">
        <v>1566</v>
      </c>
      <c r="E23" s="7">
        <v>1698</v>
      </c>
      <c r="F23" s="20">
        <f t="shared" si="1"/>
        <v>3264</v>
      </c>
      <c r="G23" s="58" t="s">
        <v>5</v>
      </c>
      <c r="H23" s="57"/>
      <c r="I23" s="22">
        <f>SUM(I20:I22)</f>
        <v>4024</v>
      </c>
      <c r="J23" s="22">
        <f>SUM(J20:J22)</f>
        <v>4173</v>
      </c>
      <c r="K23" s="22">
        <f>SUM(K20:K22)</f>
        <v>3874</v>
      </c>
      <c r="L23" s="24">
        <f t="shared" si="0"/>
        <v>8047</v>
      </c>
      <c r="M23" s="31"/>
    </row>
    <row r="24" spans="1:13" ht="13.25" customHeight="1" x14ac:dyDescent="0.2">
      <c r="A24" s="13"/>
      <c r="B24" s="6" t="s">
        <v>10</v>
      </c>
      <c r="C24" s="7">
        <v>1220</v>
      </c>
      <c r="D24" s="7">
        <v>1050</v>
      </c>
      <c r="E24" s="7">
        <v>1208</v>
      </c>
      <c r="F24" s="20">
        <f t="shared" si="1"/>
        <v>2258</v>
      </c>
      <c r="G24" s="5" t="s">
        <v>22</v>
      </c>
      <c r="H24" s="6" t="s">
        <v>8</v>
      </c>
      <c r="I24" s="7">
        <v>514</v>
      </c>
      <c r="J24" s="7">
        <v>481</v>
      </c>
      <c r="K24" s="7">
        <v>524</v>
      </c>
      <c r="L24" s="21">
        <f t="shared" si="0"/>
        <v>1005</v>
      </c>
      <c r="M24" s="2"/>
    </row>
    <row r="25" spans="1:13" ht="13.25" customHeight="1" x14ac:dyDescent="0.2">
      <c r="A25" s="13"/>
      <c r="B25" s="6" t="s">
        <v>11</v>
      </c>
      <c r="C25" s="7">
        <v>1146</v>
      </c>
      <c r="D25" s="7">
        <v>1059</v>
      </c>
      <c r="E25" s="7">
        <v>1064</v>
      </c>
      <c r="F25" s="20">
        <f t="shared" si="1"/>
        <v>2123</v>
      </c>
      <c r="G25" s="5"/>
      <c r="H25" s="6" t="s">
        <v>4</v>
      </c>
      <c r="I25" s="7">
        <v>1219</v>
      </c>
      <c r="J25" s="7">
        <v>1213</v>
      </c>
      <c r="K25" s="7">
        <v>1236</v>
      </c>
      <c r="L25" s="21">
        <f t="shared" si="0"/>
        <v>2449</v>
      </c>
      <c r="M25" s="2"/>
    </row>
    <row r="26" spans="1:13" ht="13.25" customHeight="1" x14ac:dyDescent="0.2">
      <c r="A26" s="13"/>
      <c r="B26" s="6" t="s">
        <v>12</v>
      </c>
      <c r="C26" s="7">
        <v>1742</v>
      </c>
      <c r="D26" s="7">
        <v>1637</v>
      </c>
      <c r="E26" s="7">
        <v>1684</v>
      </c>
      <c r="F26" s="20">
        <f t="shared" si="1"/>
        <v>3321</v>
      </c>
      <c r="G26" s="5"/>
      <c r="H26" s="6" t="s">
        <v>10</v>
      </c>
      <c r="I26" s="7">
        <v>1046</v>
      </c>
      <c r="J26" s="7">
        <v>1178</v>
      </c>
      <c r="K26" s="7">
        <v>1207</v>
      </c>
      <c r="L26" s="21">
        <f t="shared" si="0"/>
        <v>2385</v>
      </c>
      <c r="M26" s="2"/>
    </row>
    <row r="27" spans="1:13" ht="13.25" customHeight="1" x14ac:dyDescent="0.2">
      <c r="A27" s="56" t="s">
        <v>5</v>
      </c>
      <c r="B27" s="57"/>
      <c r="C27" s="22">
        <f>SUM(C22:C26)</f>
        <v>8863</v>
      </c>
      <c r="D27" s="22">
        <f>SUM(D22:D26)</f>
        <v>7641</v>
      </c>
      <c r="E27" s="22">
        <f>SUM(E22:E26)</f>
        <v>8157</v>
      </c>
      <c r="F27" s="23">
        <f t="shared" si="1"/>
        <v>15798</v>
      </c>
      <c r="G27" s="5"/>
      <c r="H27" s="6" t="s">
        <v>11</v>
      </c>
      <c r="I27" s="7">
        <v>294</v>
      </c>
      <c r="J27" s="7">
        <v>348</v>
      </c>
      <c r="K27" s="7">
        <v>305</v>
      </c>
      <c r="L27" s="21">
        <f t="shared" si="0"/>
        <v>653</v>
      </c>
      <c r="M27" s="2"/>
    </row>
    <row r="28" spans="1:13" ht="13.25" customHeight="1" x14ac:dyDescent="0.2">
      <c r="A28" s="13" t="s">
        <v>25</v>
      </c>
      <c r="B28" s="6" t="s">
        <v>8</v>
      </c>
      <c r="C28" s="7">
        <v>2203</v>
      </c>
      <c r="D28" s="7">
        <v>2037</v>
      </c>
      <c r="E28" s="7">
        <v>2234</v>
      </c>
      <c r="F28" s="20">
        <f t="shared" si="1"/>
        <v>4271</v>
      </c>
      <c r="G28" s="58" t="s">
        <v>5</v>
      </c>
      <c r="H28" s="57"/>
      <c r="I28" s="22">
        <f>SUM(I24:I27)</f>
        <v>3073</v>
      </c>
      <c r="J28" s="22">
        <f>SUM(J24:J27)</f>
        <v>3220</v>
      </c>
      <c r="K28" s="22">
        <f>SUM(K24:K27)</f>
        <v>3272</v>
      </c>
      <c r="L28" s="24">
        <f t="shared" si="0"/>
        <v>6492</v>
      </c>
      <c r="M28" s="31"/>
    </row>
    <row r="29" spans="1:13" ht="13.25" customHeight="1" x14ac:dyDescent="0.2">
      <c r="A29" s="13"/>
      <c r="B29" s="6" t="s">
        <v>4</v>
      </c>
      <c r="C29" s="7">
        <v>1477</v>
      </c>
      <c r="D29" s="7">
        <v>1558</v>
      </c>
      <c r="E29" s="7">
        <v>1608</v>
      </c>
      <c r="F29" s="20">
        <f t="shared" si="1"/>
        <v>3166</v>
      </c>
      <c r="G29" s="5" t="s">
        <v>23</v>
      </c>
      <c r="H29" s="6" t="s">
        <v>8</v>
      </c>
      <c r="I29" s="7">
        <v>1263</v>
      </c>
      <c r="J29" s="7">
        <v>1401</v>
      </c>
      <c r="K29" s="7">
        <v>1392</v>
      </c>
      <c r="L29" s="21">
        <f t="shared" si="0"/>
        <v>2793</v>
      </c>
      <c r="M29" s="2"/>
    </row>
    <row r="30" spans="1:13" ht="13.25" customHeight="1" x14ac:dyDescent="0.2">
      <c r="A30" s="13"/>
      <c r="B30" s="6" t="s">
        <v>10</v>
      </c>
      <c r="C30" s="7">
        <v>1543</v>
      </c>
      <c r="D30" s="7">
        <v>1532</v>
      </c>
      <c r="E30" s="7">
        <v>1643</v>
      </c>
      <c r="F30" s="20">
        <f t="shared" si="1"/>
        <v>3175</v>
      </c>
      <c r="G30" s="5"/>
      <c r="H30" s="6" t="s">
        <v>4</v>
      </c>
      <c r="I30" s="7">
        <v>926</v>
      </c>
      <c r="J30" s="7">
        <v>951</v>
      </c>
      <c r="K30" s="7">
        <v>936</v>
      </c>
      <c r="L30" s="21">
        <f t="shared" si="0"/>
        <v>1887</v>
      </c>
      <c r="M30" s="2"/>
    </row>
    <row r="31" spans="1:13" ht="13.25" customHeight="1" x14ac:dyDescent="0.2">
      <c r="A31" s="13"/>
      <c r="B31" s="6" t="s">
        <v>11</v>
      </c>
      <c r="C31" s="7">
        <v>1932</v>
      </c>
      <c r="D31" s="7">
        <v>1996</v>
      </c>
      <c r="E31" s="7">
        <v>2128</v>
      </c>
      <c r="F31" s="20">
        <f t="shared" si="1"/>
        <v>4124</v>
      </c>
      <c r="G31" s="5"/>
      <c r="H31" s="6" t="s">
        <v>10</v>
      </c>
      <c r="I31" s="7">
        <v>993</v>
      </c>
      <c r="J31" s="7">
        <v>849</v>
      </c>
      <c r="K31" s="7">
        <v>957</v>
      </c>
      <c r="L31" s="21">
        <f t="shared" si="0"/>
        <v>1806</v>
      </c>
      <c r="M31" s="2"/>
    </row>
    <row r="32" spans="1:13" ht="13.25" customHeight="1" x14ac:dyDescent="0.2">
      <c r="A32" s="56" t="s">
        <v>5</v>
      </c>
      <c r="B32" s="57"/>
      <c r="C32" s="22">
        <f>SUM(C28:C31)</f>
        <v>7155</v>
      </c>
      <c r="D32" s="22">
        <f>SUM(D28:D31)</f>
        <v>7123</v>
      </c>
      <c r="E32" s="22">
        <f>SUM(E28:E31)</f>
        <v>7613</v>
      </c>
      <c r="F32" s="23">
        <f t="shared" si="1"/>
        <v>14736</v>
      </c>
      <c r="G32" s="5"/>
      <c r="H32" s="6" t="s">
        <v>11</v>
      </c>
      <c r="I32" s="7">
        <v>1435</v>
      </c>
      <c r="J32" s="7">
        <v>1456</v>
      </c>
      <c r="K32" s="7">
        <v>1571</v>
      </c>
      <c r="L32" s="21">
        <f t="shared" si="0"/>
        <v>3027</v>
      </c>
      <c r="M32" s="2"/>
    </row>
    <row r="33" spans="1:13" ht="13.25" customHeight="1" x14ac:dyDescent="0.2">
      <c r="A33" s="13" t="s">
        <v>26</v>
      </c>
      <c r="B33" s="6" t="s">
        <v>8</v>
      </c>
      <c r="C33" s="7">
        <v>747</v>
      </c>
      <c r="D33" s="7">
        <v>763</v>
      </c>
      <c r="E33" s="7">
        <v>813</v>
      </c>
      <c r="F33" s="20">
        <f t="shared" si="1"/>
        <v>1576</v>
      </c>
      <c r="G33" s="5"/>
      <c r="H33" s="6" t="s">
        <v>12</v>
      </c>
      <c r="I33" s="7">
        <v>905</v>
      </c>
      <c r="J33" s="7">
        <v>1052</v>
      </c>
      <c r="K33" s="7">
        <v>1060</v>
      </c>
      <c r="L33" s="21">
        <f t="shared" si="0"/>
        <v>2112</v>
      </c>
      <c r="M33" s="2"/>
    </row>
    <row r="34" spans="1:13" ht="13.25" customHeight="1" x14ac:dyDescent="0.2">
      <c r="A34" s="13"/>
      <c r="B34" s="6" t="s">
        <v>4</v>
      </c>
      <c r="C34" s="7">
        <v>973</v>
      </c>
      <c r="D34" s="7">
        <v>1067</v>
      </c>
      <c r="E34" s="7">
        <v>1087</v>
      </c>
      <c r="F34" s="20">
        <f t="shared" si="1"/>
        <v>2154</v>
      </c>
      <c r="G34" s="5"/>
      <c r="H34" s="6" t="s">
        <v>13</v>
      </c>
      <c r="I34" s="7">
        <v>789</v>
      </c>
      <c r="J34" s="7">
        <v>769</v>
      </c>
      <c r="K34" s="7">
        <v>751</v>
      </c>
      <c r="L34" s="21">
        <f t="shared" si="0"/>
        <v>1520</v>
      </c>
      <c r="M34" s="2"/>
    </row>
    <row r="35" spans="1:13" ht="13.25" customHeight="1" x14ac:dyDescent="0.2">
      <c r="A35" s="13"/>
      <c r="B35" s="6" t="s">
        <v>10</v>
      </c>
      <c r="C35" s="7">
        <v>960</v>
      </c>
      <c r="D35" s="7">
        <v>1063</v>
      </c>
      <c r="E35" s="7">
        <v>1025</v>
      </c>
      <c r="F35" s="20">
        <f t="shared" si="1"/>
        <v>2088</v>
      </c>
      <c r="G35" s="58" t="s">
        <v>5</v>
      </c>
      <c r="H35" s="57"/>
      <c r="I35" s="22">
        <f>SUM(I29:I34)</f>
        <v>6311</v>
      </c>
      <c r="J35" s="22">
        <f>SUM(J29:J34)</f>
        <v>6478</v>
      </c>
      <c r="K35" s="22">
        <f>SUM(K29:K34)</f>
        <v>6667</v>
      </c>
      <c r="L35" s="24">
        <f t="shared" si="0"/>
        <v>13145</v>
      </c>
      <c r="M35" s="31"/>
    </row>
    <row r="36" spans="1:13" ht="13.25" customHeight="1" x14ac:dyDescent="0.2">
      <c r="A36" s="13"/>
      <c r="B36" s="6" t="s">
        <v>11</v>
      </c>
      <c r="C36" s="7">
        <v>1062</v>
      </c>
      <c r="D36" s="7">
        <v>1004</v>
      </c>
      <c r="E36" s="7">
        <v>1010</v>
      </c>
      <c r="F36" s="20">
        <f t="shared" si="1"/>
        <v>2014</v>
      </c>
      <c r="G36" s="59"/>
      <c r="H36" s="60"/>
      <c r="I36" s="19"/>
      <c r="J36" s="19"/>
      <c r="K36" s="19"/>
      <c r="L36" s="21"/>
      <c r="M36" s="2"/>
    </row>
    <row r="37" spans="1:13" ht="13.25" customHeight="1" x14ac:dyDescent="0.2">
      <c r="A37" s="56" t="s">
        <v>5</v>
      </c>
      <c r="B37" s="57"/>
      <c r="C37" s="22">
        <f>SUM(C33:C36)</f>
        <v>3742</v>
      </c>
      <c r="D37" s="22">
        <f>SUM(D33:D36)</f>
        <v>3897</v>
      </c>
      <c r="E37" s="22">
        <f>SUM(E33:E36)</f>
        <v>3935</v>
      </c>
      <c r="F37" s="23">
        <f t="shared" si="1"/>
        <v>7832</v>
      </c>
      <c r="G37" s="61" t="s">
        <v>6</v>
      </c>
      <c r="H37" s="62"/>
      <c r="I37" s="37">
        <f>C13+C21+C27+C32+C37+C44+I13+I19+I23+I28+I35</f>
        <v>96249</v>
      </c>
      <c r="J37" s="37">
        <f>D13+D21+D27+D32+D37+D44+J13+J19+J23+J28+J35</f>
        <v>92633</v>
      </c>
      <c r="K37" s="37">
        <f>E13+E21+E27+E32+E37+E44+K13+K19+K23+K28+K35</f>
        <v>97283</v>
      </c>
      <c r="L37" s="38">
        <f>SUM(J37:K37)</f>
        <v>189916</v>
      </c>
      <c r="M37" s="32"/>
    </row>
    <row r="38" spans="1:13" ht="13.25" customHeight="1" x14ac:dyDescent="0.2">
      <c r="A38" s="13" t="s">
        <v>27</v>
      </c>
      <c r="B38" s="6" t="s">
        <v>8</v>
      </c>
      <c r="C38" s="7">
        <v>1042</v>
      </c>
      <c r="D38" s="7">
        <v>1059</v>
      </c>
      <c r="E38" s="7">
        <v>1083</v>
      </c>
      <c r="F38" s="20">
        <f t="shared" si="1"/>
        <v>2142</v>
      </c>
      <c r="G38" s="63"/>
      <c r="H38" s="64"/>
      <c r="I38" s="28"/>
      <c r="J38" s="28"/>
      <c r="K38" s="28"/>
      <c r="L38" s="36"/>
      <c r="M38" s="33"/>
    </row>
    <row r="39" spans="1:13" ht="13.25" customHeight="1" x14ac:dyDescent="0.2">
      <c r="A39" s="13"/>
      <c r="B39" s="6" t="s">
        <v>4</v>
      </c>
      <c r="C39" s="7">
        <v>762</v>
      </c>
      <c r="D39" s="7">
        <v>759</v>
      </c>
      <c r="E39" s="7">
        <v>799</v>
      </c>
      <c r="F39" s="20">
        <f t="shared" si="1"/>
        <v>1558</v>
      </c>
      <c r="G39" s="65" t="s">
        <v>29</v>
      </c>
      <c r="H39" s="60"/>
      <c r="I39" s="7">
        <f>I37-96389</f>
        <v>-140</v>
      </c>
      <c r="J39" s="7">
        <f>J37-92736</f>
        <v>-103</v>
      </c>
      <c r="K39" s="7">
        <f>K37-97412</f>
        <v>-129</v>
      </c>
      <c r="L39" s="39">
        <f>SUM(J39:K39)</f>
        <v>-232</v>
      </c>
      <c r="M39" s="32"/>
    </row>
    <row r="40" spans="1:13" ht="13.25" customHeight="1" x14ac:dyDescent="0.2">
      <c r="A40" s="13"/>
      <c r="B40" s="6" t="s">
        <v>10</v>
      </c>
      <c r="C40" s="7">
        <v>1065</v>
      </c>
      <c r="D40" s="7">
        <v>1046</v>
      </c>
      <c r="E40" s="7">
        <v>1047</v>
      </c>
      <c r="F40" s="20">
        <f t="shared" si="1"/>
        <v>2093</v>
      </c>
      <c r="G40" s="65"/>
      <c r="H40" s="66"/>
      <c r="I40" s="7"/>
      <c r="J40" s="7"/>
      <c r="K40" s="7"/>
      <c r="L40" s="14"/>
      <c r="M40" s="31"/>
    </row>
    <row r="41" spans="1:13" ht="13.25" customHeight="1" x14ac:dyDescent="0.2">
      <c r="A41" s="13"/>
      <c r="B41" s="6" t="s">
        <v>11</v>
      </c>
      <c r="C41" s="7">
        <v>1653</v>
      </c>
      <c r="D41" s="7">
        <v>1576</v>
      </c>
      <c r="E41" s="7">
        <v>1707</v>
      </c>
      <c r="F41" s="20">
        <f t="shared" si="1"/>
        <v>3283</v>
      </c>
      <c r="G41" s="65" t="s">
        <v>28</v>
      </c>
      <c r="H41" s="66"/>
      <c r="I41" s="7">
        <f>I37-96169</f>
        <v>80</v>
      </c>
      <c r="J41" s="7">
        <f>J37-93133</f>
        <v>-500</v>
      </c>
      <c r="K41" s="7">
        <f>K37-97457</f>
        <v>-174</v>
      </c>
      <c r="L41" s="39">
        <f>SUM(J41:K41)</f>
        <v>-674</v>
      </c>
      <c r="M41" s="31"/>
    </row>
    <row r="42" spans="1:13" ht="13.25" customHeight="1" x14ac:dyDescent="0.2">
      <c r="A42" s="13"/>
      <c r="B42" s="6" t="s">
        <v>12</v>
      </c>
      <c r="C42" s="7">
        <v>1386</v>
      </c>
      <c r="D42" s="7">
        <v>1232</v>
      </c>
      <c r="E42" s="7">
        <v>1314</v>
      </c>
      <c r="F42" s="20">
        <f t="shared" si="1"/>
        <v>2546</v>
      </c>
      <c r="G42" s="59"/>
      <c r="H42" s="60"/>
      <c r="I42" s="7"/>
      <c r="J42" s="7"/>
      <c r="K42" s="7"/>
      <c r="L42" s="14"/>
      <c r="M42" s="33"/>
    </row>
    <row r="43" spans="1:13" ht="13.25" customHeight="1" x14ac:dyDescent="0.2">
      <c r="A43" s="13"/>
      <c r="B43" s="6" t="s">
        <v>13</v>
      </c>
      <c r="C43" s="7">
        <v>2555</v>
      </c>
      <c r="D43" s="7">
        <v>2202</v>
      </c>
      <c r="E43" s="7">
        <v>2114</v>
      </c>
      <c r="F43" s="20">
        <f t="shared" si="1"/>
        <v>4316</v>
      </c>
      <c r="G43" s="59"/>
      <c r="H43" s="60"/>
      <c r="I43" s="7"/>
      <c r="J43" s="7"/>
      <c r="K43" s="7"/>
      <c r="L43" s="14"/>
      <c r="M43" s="33"/>
    </row>
    <row r="44" spans="1:13" ht="13.25" customHeight="1" thickBot="1" x14ac:dyDescent="0.25">
      <c r="A44" s="67" t="s">
        <v>5</v>
      </c>
      <c r="B44" s="68"/>
      <c r="C44" s="25">
        <f>SUM(C38:C43)</f>
        <v>8463</v>
      </c>
      <c r="D44" s="25">
        <f>SUM(D38:D43)</f>
        <v>7874</v>
      </c>
      <c r="E44" s="25">
        <f>SUM(E38:E43)</f>
        <v>8064</v>
      </c>
      <c r="F44" s="26">
        <f t="shared" si="1"/>
        <v>15938</v>
      </c>
      <c r="G44" s="69"/>
      <c r="H44" s="70"/>
      <c r="I44" s="15"/>
      <c r="J44" s="15"/>
      <c r="K44" s="15"/>
      <c r="L44" s="16"/>
      <c r="M44" s="32"/>
    </row>
    <row r="45" spans="1:13" ht="12.5" thickTop="1" x14ac:dyDescent="0.2"/>
    <row r="47" spans="1:13" x14ac:dyDescent="0.2">
      <c r="H47" s="34"/>
    </row>
    <row r="50" spans="8:8" x14ac:dyDescent="0.2">
      <c r="H50" s="34"/>
    </row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4 L4:L38 L40:L4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45"/>
  <sheetViews>
    <sheetView view="pageBreakPreview" zoomScaleNormal="100" zoomScaleSheetLayoutView="100" workbookViewId="0">
      <pane ySplit="3" topLeftCell="A4" activePane="bottomLeft" state="frozen"/>
      <selection pane="bottomLeft"/>
    </sheetView>
  </sheetViews>
  <sheetFormatPr defaultColWidth="9.09765625" defaultRowHeight="12" x14ac:dyDescent="0.2"/>
  <cols>
    <col min="1" max="1" width="9.69921875" style="1" customWidth="1"/>
    <col min="2" max="2" width="8.69921875" style="1" customWidth="1"/>
    <col min="3" max="6" width="12.69921875" style="1" customWidth="1"/>
    <col min="7" max="7" width="9.69921875" style="1" customWidth="1"/>
    <col min="8" max="8" width="8.69921875" style="1" customWidth="1"/>
    <col min="9" max="12" width="12.69921875" style="1" customWidth="1"/>
    <col min="13" max="16384" width="9.09765625" style="1"/>
  </cols>
  <sheetData>
    <row r="1" spans="1:14" ht="12.5" thickBot="1" x14ac:dyDescent="0.25">
      <c r="K1" s="45" t="s">
        <v>39</v>
      </c>
      <c r="L1" s="46"/>
    </row>
    <row r="2" spans="1:14" ht="12.5" thickTop="1" x14ac:dyDescent="0.2">
      <c r="A2" s="47" t="s">
        <v>0</v>
      </c>
      <c r="B2" s="48"/>
      <c r="C2" s="51" t="s">
        <v>7</v>
      </c>
      <c r="D2" s="52"/>
      <c r="E2" s="52"/>
      <c r="F2" s="52"/>
      <c r="G2" s="53" t="s">
        <v>0</v>
      </c>
      <c r="H2" s="48"/>
      <c r="I2" s="51" t="s">
        <v>7</v>
      </c>
      <c r="J2" s="52"/>
      <c r="K2" s="52"/>
      <c r="L2" s="55"/>
    </row>
    <row r="3" spans="1:14" ht="12.5" thickBot="1" x14ac:dyDescent="0.25">
      <c r="A3" s="49"/>
      <c r="B3" s="50"/>
      <c r="C3" s="9" t="s">
        <v>1</v>
      </c>
      <c r="D3" s="9" t="s">
        <v>2</v>
      </c>
      <c r="E3" s="9" t="s">
        <v>3</v>
      </c>
      <c r="F3" s="10" t="s">
        <v>20</v>
      </c>
      <c r="G3" s="54"/>
      <c r="H3" s="50"/>
      <c r="I3" s="9" t="s">
        <v>1</v>
      </c>
      <c r="J3" s="9" t="s">
        <v>2</v>
      </c>
      <c r="K3" s="9" t="s">
        <v>3</v>
      </c>
      <c r="L3" s="11" t="s">
        <v>20</v>
      </c>
    </row>
    <row r="4" spans="1:14" ht="13.25" customHeight="1" thickTop="1" x14ac:dyDescent="0.2">
      <c r="A4" s="12" t="s">
        <v>9</v>
      </c>
      <c r="B4" s="8" t="s">
        <v>8</v>
      </c>
      <c r="C4" s="35">
        <v>1630</v>
      </c>
      <c r="D4" s="35">
        <v>1454</v>
      </c>
      <c r="E4" s="35">
        <v>1528</v>
      </c>
      <c r="F4" s="17">
        <f>SUM(D4:E4)</f>
        <v>2982</v>
      </c>
      <c r="G4" s="40" t="s">
        <v>18</v>
      </c>
      <c r="H4" s="27" t="s">
        <v>8</v>
      </c>
      <c r="I4" s="35">
        <v>1843</v>
      </c>
      <c r="J4" s="35">
        <v>1573</v>
      </c>
      <c r="K4" s="35">
        <v>1563</v>
      </c>
      <c r="L4" s="18">
        <f t="shared" ref="L4:L35" si="0">SUM(J4:K4)</f>
        <v>3136</v>
      </c>
    </row>
    <row r="5" spans="1:14" ht="13.25" customHeight="1" x14ac:dyDescent="0.2">
      <c r="A5" s="13"/>
      <c r="B5" s="4" t="s">
        <v>4</v>
      </c>
      <c r="C5" s="7">
        <v>1845</v>
      </c>
      <c r="D5" s="7">
        <v>1670</v>
      </c>
      <c r="E5" s="7">
        <v>1755</v>
      </c>
      <c r="F5" s="20">
        <f t="shared" ref="F5:F44" si="1">SUM(D5:E5)</f>
        <v>3425</v>
      </c>
      <c r="G5" s="5"/>
      <c r="H5" s="4" t="s">
        <v>4</v>
      </c>
      <c r="I5" s="7">
        <v>1406</v>
      </c>
      <c r="J5" s="7">
        <v>1166</v>
      </c>
      <c r="K5" s="7">
        <v>1215</v>
      </c>
      <c r="L5" s="21">
        <f t="shared" si="0"/>
        <v>2381</v>
      </c>
    </row>
    <row r="6" spans="1:14" ht="13.25" customHeight="1" x14ac:dyDescent="0.2">
      <c r="A6" s="13"/>
      <c r="B6" s="4" t="s">
        <v>10</v>
      </c>
      <c r="C6" s="7">
        <v>6393</v>
      </c>
      <c r="D6" s="7">
        <v>4865</v>
      </c>
      <c r="E6" s="7">
        <v>5442</v>
      </c>
      <c r="F6" s="20">
        <f t="shared" si="1"/>
        <v>10307</v>
      </c>
      <c r="G6" s="5"/>
      <c r="H6" s="4" t="s">
        <v>10</v>
      </c>
      <c r="I6" s="7">
        <v>1095</v>
      </c>
      <c r="J6" s="7">
        <v>947</v>
      </c>
      <c r="K6" s="7">
        <v>924</v>
      </c>
      <c r="L6" s="21">
        <f t="shared" si="0"/>
        <v>1871</v>
      </c>
    </row>
    <row r="7" spans="1:14" ht="13.25" customHeight="1" x14ac:dyDescent="0.2">
      <c r="A7" s="13"/>
      <c r="B7" s="4" t="s">
        <v>11</v>
      </c>
      <c r="C7" s="7">
        <v>3482</v>
      </c>
      <c r="D7" s="7">
        <v>3023</v>
      </c>
      <c r="E7" s="7">
        <v>3299</v>
      </c>
      <c r="F7" s="20">
        <f t="shared" si="1"/>
        <v>6322</v>
      </c>
      <c r="G7" s="5"/>
      <c r="H7" s="4" t="s">
        <v>11</v>
      </c>
      <c r="I7" s="7">
        <v>1695</v>
      </c>
      <c r="J7" s="7">
        <v>1594</v>
      </c>
      <c r="K7" s="7">
        <v>1581</v>
      </c>
      <c r="L7" s="21">
        <f t="shared" si="0"/>
        <v>3175</v>
      </c>
      <c r="M7" s="34"/>
      <c r="N7" s="34"/>
    </row>
    <row r="8" spans="1:14" ht="13.25" customHeight="1" x14ac:dyDescent="0.2">
      <c r="A8" s="13"/>
      <c r="B8" s="4" t="s">
        <v>12</v>
      </c>
      <c r="C8" s="7">
        <v>2550</v>
      </c>
      <c r="D8" s="7">
        <v>2722</v>
      </c>
      <c r="E8" s="7">
        <v>3250</v>
      </c>
      <c r="F8" s="20">
        <f t="shared" si="1"/>
        <v>5972</v>
      </c>
      <c r="G8" s="5"/>
      <c r="H8" s="4" t="s">
        <v>12</v>
      </c>
      <c r="I8" s="7">
        <v>1475</v>
      </c>
      <c r="J8" s="7">
        <v>1395</v>
      </c>
      <c r="K8" s="7">
        <v>1395</v>
      </c>
      <c r="L8" s="21">
        <f t="shared" si="0"/>
        <v>2790</v>
      </c>
    </row>
    <row r="9" spans="1:14" ht="13.25" customHeight="1" x14ac:dyDescent="0.2">
      <c r="A9" s="13"/>
      <c r="B9" s="4" t="s">
        <v>13</v>
      </c>
      <c r="C9" s="7">
        <v>2244</v>
      </c>
      <c r="D9" s="7">
        <v>2181</v>
      </c>
      <c r="E9" s="7">
        <v>2333</v>
      </c>
      <c r="F9" s="20">
        <f t="shared" si="1"/>
        <v>4514</v>
      </c>
      <c r="G9" s="5"/>
      <c r="H9" s="4" t="s">
        <v>13</v>
      </c>
      <c r="I9" s="7">
        <v>1589</v>
      </c>
      <c r="J9" s="7">
        <v>1412</v>
      </c>
      <c r="K9" s="7">
        <v>1591</v>
      </c>
      <c r="L9" s="21">
        <f t="shared" si="0"/>
        <v>3003</v>
      </c>
    </row>
    <row r="10" spans="1:14" ht="13.25" customHeight="1" x14ac:dyDescent="0.2">
      <c r="A10" s="13"/>
      <c r="B10" s="4" t="s">
        <v>14</v>
      </c>
      <c r="C10" s="7">
        <v>2459</v>
      </c>
      <c r="D10" s="7">
        <v>2414</v>
      </c>
      <c r="E10" s="7">
        <v>2730</v>
      </c>
      <c r="F10" s="20">
        <f t="shared" si="1"/>
        <v>5144</v>
      </c>
      <c r="G10" s="5"/>
      <c r="H10" s="4" t="s">
        <v>14</v>
      </c>
      <c r="I10" s="7">
        <v>1454</v>
      </c>
      <c r="J10" s="7">
        <v>1425</v>
      </c>
      <c r="K10" s="7">
        <v>1508</v>
      </c>
      <c r="L10" s="21">
        <f t="shared" si="0"/>
        <v>2933</v>
      </c>
    </row>
    <row r="11" spans="1:14" ht="13.25" customHeight="1" x14ac:dyDescent="0.2">
      <c r="A11" s="13"/>
      <c r="B11" s="4" t="s">
        <v>15</v>
      </c>
      <c r="C11" s="7">
        <v>1565</v>
      </c>
      <c r="D11" s="7">
        <v>1682</v>
      </c>
      <c r="E11" s="7">
        <v>1863</v>
      </c>
      <c r="F11" s="20">
        <f t="shared" si="1"/>
        <v>3545</v>
      </c>
      <c r="G11" s="5"/>
      <c r="H11" s="4" t="s">
        <v>15</v>
      </c>
      <c r="I11" s="7">
        <v>1618</v>
      </c>
      <c r="J11" s="7">
        <v>1671</v>
      </c>
      <c r="K11" s="7">
        <v>1766</v>
      </c>
      <c r="L11" s="21">
        <f t="shared" si="0"/>
        <v>3437</v>
      </c>
    </row>
    <row r="12" spans="1:14" ht="13.25" customHeight="1" x14ac:dyDescent="0.2">
      <c r="A12" s="13"/>
      <c r="B12" s="4" t="s">
        <v>16</v>
      </c>
      <c r="C12" s="7">
        <v>1994</v>
      </c>
      <c r="D12" s="7">
        <v>2297</v>
      </c>
      <c r="E12" s="7">
        <v>2458</v>
      </c>
      <c r="F12" s="20">
        <f t="shared" si="1"/>
        <v>4755</v>
      </c>
      <c r="G12" s="5"/>
      <c r="H12" s="4" t="s">
        <v>16</v>
      </c>
      <c r="I12" s="7">
        <v>1476</v>
      </c>
      <c r="J12" s="7">
        <v>1483</v>
      </c>
      <c r="K12" s="7">
        <v>1584</v>
      </c>
      <c r="L12" s="21">
        <f t="shared" si="0"/>
        <v>3067</v>
      </c>
    </row>
    <row r="13" spans="1:14" ht="13.25" customHeight="1" x14ac:dyDescent="0.2">
      <c r="A13" s="56" t="s">
        <v>5</v>
      </c>
      <c r="B13" s="57"/>
      <c r="C13" s="22">
        <f>SUM(C4:C12)</f>
        <v>24162</v>
      </c>
      <c r="D13" s="22">
        <f>SUM(D4:D12)</f>
        <v>22308</v>
      </c>
      <c r="E13" s="22">
        <f>SUM(E4:E12)</f>
        <v>24658</v>
      </c>
      <c r="F13" s="23">
        <f t="shared" si="1"/>
        <v>46966</v>
      </c>
      <c r="G13" s="58" t="s">
        <v>5</v>
      </c>
      <c r="H13" s="57"/>
      <c r="I13" s="22">
        <f>SUM(I4:I12)</f>
        <v>13651</v>
      </c>
      <c r="J13" s="22">
        <f>SUM(J4:J12)</f>
        <v>12666</v>
      </c>
      <c r="K13" s="22">
        <f>SUM(K4:K12)</f>
        <v>13127</v>
      </c>
      <c r="L13" s="24">
        <f t="shared" si="0"/>
        <v>25793</v>
      </c>
    </row>
    <row r="14" spans="1:14" ht="13.25" customHeight="1" x14ac:dyDescent="0.2">
      <c r="A14" s="13" t="s">
        <v>24</v>
      </c>
      <c r="B14" s="6" t="s">
        <v>8</v>
      </c>
      <c r="C14" s="7">
        <v>1170</v>
      </c>
      <c r="D14" s="7">
        <v>1045</v>
      </c>
      <c r="E14" s="7">
        <v>1141</v>
      </c>
      <c r="F14" s="20">
        <f t="shared" si="1"/>
        <v>2186</v>
      </c>
      <c r="G14" s="3" t="s">
        <v>21</v>
      </c>
      <c r="H14" s="4" t="s">
        <v>8</v>
      </c>
      <c r="I14" s="7">
        <v>1816</v>
      </c>
      <c r="J14" s="7">
        <v>1887</v>
      </c>
      <c r="K14" s="7">
        <v>1889</v>
      </c>
      <c r="L14" s="21">
        <f t="shared" si="0"/>
        <v>3776</v>
      </c>
    </row>
    <row r="15" spans="1:14" ht="13.25" customHeight="1" x14ac:dyDescent="0.2">
      <c r="A15" s="13"/>
      <c r="B15" s="6" t="s">
        <v>4</v>
      </c>
      <c r="C15" s="7">
        <v>2034</v>
      </c>
      <c r="D15" s="7">
        <v>1815</v>
      </c>
      <c r="E15" s="7">
        <v>2021</v>
      </c>
      <c r="F15" s="20">
        <f t="shared" si="1"/>
        <v>3836</v>
      </c>
      <c r="G15" s="5"/>
      <c r="H15" s="4" t="s">
        <v>4</v>
      </c>
      <c r="I15" s="7">
        <v>1148</v>
      </c>
      <c r="J15" s="7">
        <v>1201</v>
      </c>
      <c r="K15" s="7">
        <v>1318</v>
      </c>
      <c r="L15" s="21">
        <f t="shared" si="0"/>
        <v>2519</v>
      </c>
    </row>
    <row r="16" spans="1:14" ht="13.25" customHeight="1" x14ac:dyDescent="0.2">
      <c r="A16" s="13"/>
      <c r="B16" s="6" t="s">
        <v>10</v>
      </c>
      <c r="C16" s="7">
        <v>1078</v>
      </c>
      <c r="D16" s="7">
        <v>1184</v>
      </c>
      <c r="E16" s="7">
        <v>1137</v>
      </c>
      <c r="F16" s="20">
        <f t="shared" si="1"/>
        <v>2321</v>
      </c>
      <c r="G16" s="5"/>
      <c r="H16" s="4" t="s">
        <v>10</v>
      </c>
      <c r="I16" s="7">
        <v>1098</v>
      </c>
      <c r="J16" s="7">
        <v>1067</v>
      </c>
      <c r="K16" s="7">
        <v>1221</v>
      </c>
      <c r="L16" s="21">
        <f t="shared" si="0"/>
        <v>2288</v>
      </c>
    </row>
    <row r="17" spans="1:12" ht="13.25" customHeight="1" x14ac:dyDescent="0.2">
      <c r="A17" s="13"/>
      <c r="B17" s="6" t="s">
        <v>11</v>
      </c>
      <c r="C17" s="7">
        <v>1570</v>
      </c>
      <c r="D17" s="7">
        <v>1584</v>
      </c>
      <c r="E17" s="7">
        <v>1707</v>
      </c>
      <c r="F17" s="20">
        <f t="shared" si="1"/>
        <v>3291</v>
      </c>
      <c r="G17" s="5"/>
      <c r="H17" s="4" t="s">
        <v>11</v>
      </c>
      <c r="I17" s="7">
        <v>1572</v>
      </c>
      <c r="J17" s="7">
        <v>1586</v>
      </c>
      <c r="K17" s="7">
        <v>1626</v>
      </c>
      <c r="L17" s="21">
        <f t="shared" si="0"/>
        <v>3212</v>
      </c>
    </row>
    <row r="18" spans="1:12" ht="13.25" customHeight="1" x14ac:dyDescent="0.2">
      <c r="A18" s="13"/>
      <c r="B18" s="6" t="s">
        <v>12</v>
      </c>
      <c r="C18" s="7">
        <v>1357</v>
      </c>
      <c r="D18" s="7">
        <v>1364</v>
      </c>
      <c r="E18" s="7">
        <v>1337</v>
      </c>
      <c r="F18" s="20">
        <f t="shared" si="1"/>
        <v>2701</v>
      </c>
      <c r="G18" s="5"/>
      <c r="H18" s="4" t="s">
        <v>12</v>
      </c>
      <c r="I18" s="7">
        <v>483</v>
      </c>
      <c r="J18" s="7">
        <v>441</v>
      </c>
      <c r="K18" s="7">
        <v>495</v>
      </c>
      <c r="L18" s="21">
        <f t="shared" si="0"/>
        <v>936</v>
      </c>
    </row>
    <row r="19" spans="1:12" ht="13.25" customHeight="1" x14ac:dyDescent="0.2">
      <c r="A19" s="13"/>
      <c r="B19" s="6" t="s">
        <v>13</v>
      </c>
      <c r="C19" s="7">
        <v>2896</v>
      </c>
      <c r="D19" s="7">
        <v>3076</v>
      </c>
      <c r="E19" s="7">
        <v>3318</v>
      </c>
      <c r="F19" s="20">
        <f t="shared" si="1"/>
        <v>6394</v>
      </c>
      <c r="G19" s="58" t="s">
        <v>5</v>
      </c>
      <c r="H19" s="57"/>
      <c r="I19" s="22">
        <f>SUM(I14:I18)</f>
        <v>6117</v>
      </c>
      <c r="J19" s="22">
        <f>SUM(J14:J18)</f>
        <v>6182</v>
      </c>
      <c r="K19" s="22">
        <f>SUM(K14:K18)</f>
        <v>6549</v>
      </c>
      <c r="L19" s="24">
        <f t="shared" si="0"/>
        <v>12731</v>
      </c>
    </row>
    <row r="20" spans="1:12" ht="13.25" customHeight="1" x14ac:dyDescent="0.2">
      <c r="A20" s="13"/>
      <c r="B20" s="6" t="s">
        <v>14</v>
      </c>
      <c r="C20" s="7">
        <v>910</v>
      </c>
      <c r="D20" s="7">
        <v>942</v>
      </c>
      <c r="E20" s="7">
        <v>917</v>
      </c>
      <c r="F20" s="20">
        <f t="shared" si="1"/>
        <v>1859</v>
      </c>
      <c r="G20" s="5" t="s">
        <v>19</v>
      </c>
      <c r="H20" s="6" t="s">
        <v>8</v>
      </c>
      <c r="I20" s="7">
        <v>875</v>
      </c>
      <c r="J20" s="7">
        <v>930</v>
      </c>
      <c r="K20" s="7">
        <v>985</v>
      </c>
      <c r="L20" s="21">
        <f t="shared" si="0"/>
        <v>1915</v>
      </c>
    </row>
    <row r="21" spans="1:12" ht="13.25" customHeight="1" x14ac:dyDescent="0.2">
      <c r="A21" s="56" t="s">
        <v>5</v>
      </c>
      <c r="B21" s="57"/>
      <c r="C21" s="22">
        <f>SUM(C14:C20)</f>
        <v>11015</v>
      </c>
      <c r="D21" s="22">
        <f>SUM(D14:D20)</f>
        <v>11010</v>
      </c>
      <c r="E21" s="22">
        <f>SUM(E14:E20)</f>
        <v>11578</v>
      </c>
      <c r="F21" s="23">
        <f t="shared" si="1"/>
        <v>22588</v>
      </c>
      <c r="G21" s="5"/>
      <c r="H21" s="6" t="s">
        <v>4</v>
      </c>
      <c r="I21" s="7">
        <v>2092</v>
      </c>
      <c r="J21" s="7">
        <v>2171</v>
      </c>
      <c r="K21" s="7">
        <v>1889</v>
      </c>
      <c r="L21" s="21">
        <f t="shared" si="0"/>
        <v>4060</v>
      </c>
    </row>
    <row r="22" spans="1:12" ht="13.25" customHeight="1" x14ac:dyDescent="0.2">
      <c r="A22" s="13" t="s">
        <v>17</v>
      </c>
      <c r="B22" s="6" t="s">
        <v>8</v>
      </c>
      <c r="C22" s="7">
        <v>2824</v>
      </c>
      <c r="D22" s="7">
        <v>2356</v>
      </c>
      <c r="E22" s="7">
        <v>2545</v>
      </c>
      <c r="F22" s="20">
        <f t="shared" si="1"/>
        <v>4901</v>
      </c>
      <c r="G22" s="5"/>
      <c r="H22" s="6" t="s">
        <v>10</v>
      </c>
      <c r="I22" s="7">
        <v>1103</v>
      </c>
      <c r="J22" s="7">
        <v>1106</v>
      </c>
      <c r="K22" s="7">
        <v>1015</v>
      </c>
      <c r="L22" s="21">
        <f t="shared" si="0"/>
        <v>2121</v>
      </c>
    </row>
    <row r="23" spans="1:12" ht="13.25" customHeight="1" x14ac:dyDescent="0.2">
      <c r="A23" s="13"/>
      <c r="B23" s="6" t="s">
        <v>4</v>
      </c>
      <c r="C23" s="7">
        <v>2017</v>
      </c>
      <c r="D23" s="7">
        <v>1577</v>
      </c>
      <c r="E23" s="7">
        <v>1725</v>
      </c>
      <c r="F23" s="20">
        <f t="shared" si="1"/>
        <v>3302</v>
      </c>
      <c r="G23" s="58" t="s">
        <v>5</v>
      </c>
      <c r="H23" s="57"/>
      <c r="I23" s="22">
        <f>SUM(I20:I22)</f>
        <v>4070</v>
      </c>
      <c r="J23" s="22">
        <f>SUM(J20:J22)</f>
        <v>4207</v>
      </c>
      <c r="K23" s="22">
        <f>SUM(K20:K22)</f>
        <v>3889</v>
      </c>
      <c r="L23" s="24">
        <f t="shared" si="0"/>
        <v>8096</v>
      </c>
    </row>
    <row r="24" spans="1:12" ht="13.25" customHeight="1" x14ac:dyDescent="0.2">
      <c r="A24" s="13"/>
      <c r="B24" s="6" t="s">
        <v>10</v>
      </c>
      <c r="C24" s="7">
        <v>1248</v>
      </c>
      <c r="D24" s="7">
        <v>1099</v>
      </c>
      <c r="E24" s="7">
        <v>1216</v>
      </c>
      <c r="F24" s="20">
        <f t="shared" si="1"/>
        <v>2315</v>
      </c>
      <c r="G24" s="5" t="s">
        <v>22</v>
      </c>
      <c r="H24" s="6" t="s">
        <v>8</v>
      </c>
      <c r="I24" s="7">
        <v>510</v>
      </c>
      <c r="J24" s="7">
        <v>479</v>
      </c>
      <c r="K24" s="7">
        <v>507</v>
      </c>
      <c r="L24" s="21">
        <f t="shared" si="0"/>
        <v>986</v>
      </c>
    </row>
    <row r="25" spans="1:12" ht="13.25" customHeight="1" x14ac:dyDescent="0.2">
      <c r="A25" s="13"/>
      <c r="B25" s="6" t="s">
        <v>11</v>
      </c>
      <c r="C25" s="7">
        <v>1165</v>
      </c>
      <c r="D25" s="7">
        <v>1065</v>
      </c>
      <c r="E25" s="7">
        <v>1076</v>
      </c>
      <c r="F25" s="20">
        <f t="shared" si="1"/>
        <v>2141</v>
      </c>
      <c r="G25" s="5"/>
      <c r="H25" s="6" t="s">
        <v>4</v>
      </c>
      <c r="I25" s="7">
        <v>1229</v>
      </c>
      <c r="J25" s="7">
        <v>1210</v>
      </c>
      <c r="K25" s="7">
        <v>1235</v>
      </c>
      <c r="L25" s="21">
        <f t="shared" si="0"/>
        <v>2445</v>
      </c>
    </row>
    <row r="26" spans="1:12" ht="13.25" customHeight="1" x14ac:dyDescent="0.2">
      <c r="A26" s="13"/>
      <c r="B26" s="6" t="s">
        <v>12</v>
      </c>
      <c r="C26" s="7">
        <v>1731</v>
      </c>
      <c r="D26" s="7">
        <v>1628</v>
      </c>
      <c r="E26" s="7">
        <v>1648</v>
      </c>
      <c r="F26" s="20">
        <f t="shared" si="1"/>
        <v>3276</v>
      </c>
      <c r="G26" s="5"/>
      <c r="H26" s="6" t="s">
        <v>10</v>
      </c>
      <c r="I26" s="7">
        <v>1048</v>
      </c>
      <c r="J26" s="7">
        <v>1181</v>
      </c>
      <c r="K26" s="7">
        <v>1192</v>
      </c>
      <c r="L26" s="21">
        <f t="shared" si="0"/>
        <v>2373</v>
      </c>
    </row>
    <row r="27" spans="1:12" ht="13.25" customHeight="1" x14ac:dyDescent="0.2">
      <c r="A27" s="56" t="s">
        <v>5</v>
      </c>
      <c r="B27" s="57"/>
      <c r="C27" s="22">
        <f>SUM(C22:C26)</f>
        <v>8985</v>
      </c>
      <c r="D27" s="22">
        <f>SUM(D22:D26)</f>
        <v>7725</v>
      </c>
      <c r="E27" s="22">
        <f>SUM(E22:E26)</f>
        <v>8210</v>
      </c>
      <c r="F27" s="23">
        <f t="shared" si="1"/>
        <v>15935</v>
      </c>
      <c r="G27" s="5"/>
      <c r="H27" s="6" t="s">
        <v>11</v>
      </c>
      <c r="I27" s="7">
        <v>279</v>
      </c>
      <c r="J27" s="7">
        <v>342</v>
      </c>
      <c r="K27" s="7">
        <v>295</v>
      </c>
      <c r="L27" s="21">
        <f t="shared" si="0"/>
        <v>637</v>
      </c>
    </row>
    <row r="28" spans="1:12" ht="13.25" customHeight="1" x14ac:dyDescent="0.2">
      <c r="A28" s="13" t="s">
        <v>25</v>
      </c>
      <c r="B28" s="6" t="s">
        <v>8</v>
      </c>
      <c r="C28" s="7">
        <v>2188</v>
      </c>
      <c r="D28" s="7">
        <v>2010</v>
      </c>
      <c r="E28" s="7">
        <v>2226</v>
      </c>
      <c r="F28" s="20">
        <f t="shared" si="1"/>
        <v>4236</v>
      </c>
      <c r="G28" s="58" t="s">
        <v>5</v>
      </c>
      <c r="H28" s="57"/>
      <c r="I28" s="22">
        <f>SUM(I24:I27)</f>
        <v>3066</v>
      </c>
      <c r="J28" s="22">
        <f>SUM(J24:J27)</f>
        <v>3212</v>
      </c>
      <c r="K28" s="22">
        <f>SUM(K24:K27)</f>
        <v>3229</v>
      </c>
      <c r="L28" s="24">
        <f t="shared" si="0"/>
        <v>6441</v>
      </c>
    </row>
    <row r="29" spans="1:12" ht="13.25" customHeight="1" x14ac:dyDescent="0.2">
      <c r="A29" s="13"/>
      <c r="B29" s="6" t="s">
        <v>4</v>
      </c>
      <c r="C29" s="7">
        <v>1484</v>
      </c>
      <c r="D29" s="7">
        <v>1536</v>
      </c>
      <c r="E29" s="7">
        <v>1616</v>
      </c>
      <c r="F29" s="20">
        <f t="shared" si="1"/>
        <v>3152</v>
      </c>
      <c r="G29" s="5" t="s">
        <v>23</v>
      </c>
      <c r="H29" s="6" t="s">
        <v>8</v>
      </c>
      <c r="I29" s="7">
        <v>1273</v>
      </c>
      <c r="J29" s="7">
        <v>1396</v>
      </c>
      <c r="K29" s="7">
        <v>1411</v>
      </c>
      <c r="L29" s="21">
        <f t="shared" si="0"/>
        <v>2807</v>
      </c>
    </row>
    <row r="30" spans="1:12" ht="13.25" customHeight="1" x14ac:dyDescent="0.2">
      <c r="A30" s="13"/>
      <c r="B30" s="6" t="s">
        <v>10</v>
      </c>
      <c r="C30" s="7">
        <v>1575</v>
      </c>
      <c r="D30" s="7">
        <v>1570</v>
      </c>
      <c r="E30" s="7">
        <v>1677</v>
      </c>
      <c r="F30" s="20">
        <f t="shared" si="1"/>
        <v>3247</v>
      </c>
      <c r="G30" s="5"/>
      <c r="H30" s="6" t="s">
        <v>4</v>
      </c>
      <c r="I30" s="7">
        <v>931</v>
      </c>
      <c r="J30" s="7">
        <v>942</v>
      </c>
      <c r="K30" s="7">
        <v>931</v>
      </c>
      <c r="L30" s="21">
        <f t="shared" si="0"/>
        <v>1873</v>
      </c>
    </row>
    <row r="31" spans="1:12" ht="13.25" customHeight="1" x14ac:dyDescent="0.2">
      <c r="A31" s="13"/>
      <c r="B31" s="6" t="s">
        <v>11</v>
      </c>
      <c r="C31" s="7">
        <v>1944</v>
      </c>
      <c r="D31" s="7">
        <v>2001</v>
      </c>
      <c r="E31" s="7">
        <v>2111</v>
      </c>
      <c r="F31" s="20">
        <f t="shared" si="1"/>
        <v>4112</v>
      </c>
      <c r="G31" s="5"/>
      <c r="H31" s="6" t="s">
        <v>10</v>
      </c>
      <c r="I31" s="7">
        <v>1046</v>
      </c>
      <c r="J31" s="7">
        <v>877</v>
      </c>
      <c r="K31" s="7">
        <v>969</v>
      </c>
      <c r="L31" s="21">
        <f t="shared" si="0"/>
        <v>1846</v>
      </c>
    </row>
    <row r="32" spans="1:12" ht="13.25" customHeight="1" x14ac:dyDescent="0.2">
      <c r="A32" s="56" t="s">
        <v>5</v>
      </c>
      <c r="B32" s="57"/>
      <c r="C32" s="22">
        <f>SUM(C28:C31)</f>
        <v>7191</v>
      </c>
      <c r="D32" s="22">
        <f>SUM(D28:D31)</f>
        <v>7117</v>
      </c>
      <c r="E32" s="22">
        <f>SUM(E28:E31)</f>
        <v>7630</v>
      </c>
      <c r="F32" s="23">
        <f t="shared" si="1"/>
        <v>14747</v>
      </c>
      <c r="G32" s="5"/>
      <c r="H32" s="6" t="s">
        <v>11</v>
      </c>
      <c r="I32" s="7">
        <v>1416</v>
      </c>
      <c r="J32" s="7">
        <v>1432</v>
      </c>
      <c r="K32" s="7">
        <v>1561</v>
      </c>
      <c r="L32" s="21">
        <f t="shared" si="0"/>
        <v>2993</v>
      </c>
    </row>
    <row r="33" spans="1:12" ht="13.25" customHeight="1" x14ac:dyDescent="0.2">
      <c r="A33" s="13" t="s">
        <v>26</v>
      </c>
      <c r="B33" s="6" t="s">
        <v>8</v>
      </c>
      <c r="C33" s="7">
        <v>740</v>
      </c>
      <c r="D33" s="7">
        <v>758</v>
      </c>
      <c r="E33" s="7">
        <v>804</v>
      </c>
      <c r="F33" s="20">
        <f t="shared" si="1"/>
        <v>1562</v>
      </c>
      <c r="G33" s="5"/>
      <c r="H33" s="6" t="s">
        <v>12</v>
      </c>
      <c r="I33" s="7">
        <v>902</v>
      </c>
      <c r="J33" s="7">
        <v>1033</v>
      </c>
      <c r="K33" s="7">
        <v>1038</v>
      </c>
      <c r="L33" s="21">
        <f t="shared" si="0"/>
        <v>2071</v>
      </c>
    </row>
    <row r="34" spans="1:12" ht="13.25" customHeight="1" x14ac:dyDescent="0.2">
      <c r="A34" s="13"/>
      <c r="B34" s="6" t="s">
        <v>4</v>
      </c>
      <c r="C34" s="7">
        <v>978</v>
      </c>
      <c r="D34" s="7">
        <v>1067</v>
      </c>
      <c r="E34" s="7">
        <v>1099</v>
      </c>
      <c r="F34" s="20">
        <f t="shared" si="1"/>
        <v>2166</v>
      </c>
      <c r="G34" s="5"/>
      <c r="H34" s="6" t="s">
        <v>13</v>
      </c>
      <c r="I34" s="7">
        <v>786</v>
      </c>
      <c r="J34" s="7">
        <v>750</v>
      </c>
      <c r="K34" s="7">
        <v>752</v>
      </c>
      <c r="L34" s="21">
        <f t="shared" si="0"/>
        <v>1502</v>
      </c>
    </row>
    <row r="35" spans="1:12" ht="13.25" customHeight="1" x14ac:dyDescent="0.2">
      <c r="A35" s="13"/>
      <c r="B35" s="6" t="s">
        <v>10</v>
      </c>
      <c r="C35" s="7">
        <v>976</v>
      </c>
      <c r="D35" s="7">
        <v>1062</v>
      </c>
      <c r="E35" s="7">
        <v>1024</v>
      </c>
      <c r="F35" s="20">
        <f t="shared" si="1"/>
        <v>2086</v>
      </c>
      <c r="G35" s="58" t="s">
        <v>5</v>
      </c>
      <c r="H35" s="57"/>
      <c r="I35" s="22">
        <f>SUM(I29:I34)</f>
        <v>6354</v>
      </c>
      <c r="J35" s="22">
        <f>SUM(J29:J34)</f>
        <v>6430</v>
      </c>
      <c r="K35" s="22">
        <f>SUM(K29:K34)</f>
        <v>6662</v>
      </c>
      <c r="L35" s="24">
        <f t="shared" si="0"/>
        <v>13092</v>
      </c>
    </row>
    <row r="36" spans="1:12" ht="13.25" customHeight="1" x14ac:dyDescent="0.2">
      <c r="A36" s="13"/>
      <c r="B36" s="6" t="s">
        <v>11</v>
      </c>
      <c r="C36" s="7">
        <v>1085</v>
      </c>
      <c r="D36" s="7">
        <v>1021</v>
      </c>
      <c r="E36" s="7">
        <v>1027</v>
      </c>
      <c r="F36" s="20">
        <f t="shared" si="1"/>
        <v>2048</v>
      </c>
      <c r="G36" s="59"/>
      <c r="H36" s="60"/>
      <c r="I36" s="19"/>
      <c r="J36" s="19"/>
      <c r="K36" s="19"/>
      <c r="L36" s="21"/>
    </row>
    <row r="37" spans="1:12" ht="13.25" customHeight="1" x14ac:dyDescent="0.2">
      <c r="A37" s="56" t="s">
        <v>5</v>
      </c>
      <c r="B37" s="57"/>
      <c r="C37" s="22">
        <f>SUM(C33:C36)</f>
        <v>3779</v>
      </c>
      <c r="D37" s="22">
        <f>SUM(D33:D36)</f>
        <v>3908</v>
      </c>
      <c r="E37" s="22">
        <f>SUM(E33:E36)</f>
        <v>3954</v>
      </c>
      <c r="F37" s="23">
        <f t="shared" si="1"/>
        <v>7862</v>
      </c>
      <c r="G37" s="61" t="s">
        <v>6</v>
      </c>
      <c r="H37" s="62"/>
      <c r="I37" s="37">
        <f>C13+C21+C27+C32+C37+C44+I13+I19+I23+I28+I35</f>
        <v>96886</v>
      </c>
      <c r="J37" s="37">
        <f>D13+D21+D27+D32+D37+D44+J13+J19+J23+J28+J35</f>
        <v>92614</v>
      </c>
      <c r="K37" s="37">
        <f>E13+E21+E27+E32+E37+E44+K13+K19+K23+K28+K35</f>
        <v>97580</v>
      </c>
      <c r="L37" s="38">
        <f>SUM(J37:K37)</f>
        <v>190194</v>
      </c>
    </row>
    <row r="38" spans="1:12" ht="13.25" customHeight="1" x14ac:dyDescent="0.2">
      <c r="A38" s="13" t="s">
        <v>27</v>
      </c>
      <c r="B38" s="6" t="s">
        <v>8</v>
      </c>
      <c r="C38" s="7">
        <v>1049</v>
      </c>
      <c r="D38" s="7">
        <v>1070</v>
      </c>
      <c r="E38" s="7">
        <v>1086</v>
      </c>
      <c r="F38" s="20">
        <f t="shared" si="1"/>
        <v>2156</v>
      </c>
      <c r="G38" s="63"/>
      <c r="H38" s="64"/>
      <c r="I38" s="28"/>
      <c r="J38" s="28"/>
      <c r="K38" s="28"/>
      <c r="L38" s="36"/>
    </row>
    <row r="39" spans="1:12" ht="13.25" customHeight="1" x14ac:dyDescent="0.2">
      <c r="A39" s="13"/>
      <c r="B39" s="6" t="s">
        <v>4</v>
      </c>
      <c r="C39" s="7">
        <v>755</v>
      </c>
      <c r="D39" s="7">
        <v>743</v>
      </c>
      <c r="E39" s="7">
        <v>797</v>
      </c>
      <c r="F39" s="20">
        <f t="shared" si="1"/>
        <v>1540</v>
      </c>
      <c r="G39" s="65" t="s">
        <v>29</v>
      </c>
      <c r="H39" s="60"/>
      <c r="I39" s="7">
        <f>'1101'!I37-'1001'!I37</f>
        <v>61</v>
      </c>
      <c r="J39" s="7">
        <f>'1101'!J37-'1001'!J37</f>
        <v>-6</v>
      </c>
      <c r="K39" s="7">
        <f>'1101'!K37-'1001'!K37</f>
        <v>65</v>
      </c>
      <c r="L39" s="39">
        <f>SUM(J39:K39)</f>
        <v>59</v>
      </c>
    </row>
    <row r="40" spans="1:12" ht="13.25" customHeight="1" x14ac:dyDescent="0.2">
      <c r="A40" s="13"/>
      <c r="B40" s="6" t="s">
        <v>10</v>
      </c>
      <c r="C40" s="7">
        <v>1081</v>
      </c>
      <c r="D40" s="7">
        <v>1043</v>
      </c>
      <c r="E40" s="7">
        <v>1065</v>
      </c>
      <c r="F40" s="20">
        <f t="shared" si="1"/>
        <v>2108</v>
      </c>
      <c r="G40" s="65"/>
      <c r="H40" s="66"/>
      <c r="I40" s="7"/>
      <c r="J40" s="7"/>
      <c r="K40" s="7"/>
      <c r="L40" s="14"/>
    </row>
    <row r="41" spans="1:12" ht="13.25" customHeight="1" x14ac:dyDescent="0.2">
      <c r="A41" s="13"/>
      <c r="B41" s="6" t="s">
        <v>11</v>
      </c>
      <c r="C41" s="7">
        <v>1646</v>
      </c>
      <c r="D41" s="7">
        <v>1549</v>
      </c>
      <c r="E41" s="7">
        <v>1689</v>
      </c>
      <c r="F41" s="20">
        <f t="shared" si="1"/>
        <v>3238</v>
      </c>
      <c r="G41" s="65" t="s">
        <v>28</v>
      </c>
      <c r="H41" s="66"/>
      <c r="I41" s="7">
        <f>I37-96465</f>
        <v>421</v>
      </c>
      <c r="J41" s="7">
        <f>J37-92819</f>
        <v>-205</v>
      </c>
      <c r="K41" s="7">
        <f>K37-97461</f>
        <v>119</v>
      </c>
      <c r="L41" s="39">
        <f>SUM(J41:K41)</f>
        <v>-86</v>
      </c>
    </row>
    <row r="42" spans="1:12" ht="13.25" customHeight="1" x14ac:dyDescent="0.2">
      <c r="A42" s="13"/>
      <c r="B42" s="6" t="s">
        <v>12</v>
      </c>
      <c r="C42" s="7">
        <v>1401</v>
      </c>
      <c r="D42" s="7">
        <v>1256</v>
      </c>
      <c r="E42" s="7">
        <v>1336</v>
      </c>
      <c r="F42" s="20">
        <f t="shared" si="1"/>
        <v>2592</v>
      </c>
      <c r="G42" s="59"/>
      <c r="H42" s="60"/>
      <c r="I42" s="7"/>
      <c r="J42" s="7"/>
      <c r="K42" s="7"/>
      <c r="L42" s="14"/>
    </row>
    <row r="43" spans="1:12" ht="13.25" customHeight="1" x14ac:dyDescent="0.2">
      <c r="A43" s="13"/>
      <c r="B43" s="6" t="s">
        <v>13</v>
      </c>
      <c r="C43" s="7">
        <v>2564</v>
      </c>
      <c r="D43" s="7">
        <v>2188</v>
      </c>
      <c r="E43" s="7">
        <v>2121</v>
      </c>
      <c r="F43" s="20">
        <f t="shared" si="1"/>
        <v>4309</v>
      </c>
      <c r="G43" s="59"/>
      <c r="H43" s="60"/>
      <c r="I43" s="7"/>
      <c r="J43" s="7"/>
      <c r="K43" s="7"/>
      <c r="L43" s="14"/>
    </row>
    <row r="44" spans="1:12" ht="13.25" customHeight="1" thickBot="1" x14ac:dyDescent="0.25">
      <c r="A44" s="67" t="s">
        <v>5</v>
      </c>
      <c r="B44" s="68"/>
      <c r="C44" s="25">
        <f>SUM(C38:C43)</f>
        <v>8496</v>
      </c>
      <c r="D44" s="25">
        <f>SUM(D38:D43)</f>
        <v>7849</v>
      </c>
      <c r="E44" s="25">
        <f>SUM(E38:E43)</f>
        <v>8094</v>
      </c>
      <c r="F44" s="26">
        <f t="shared" si="1"/>
        <v>15943</v>
      </c>
      <c r="G44" s="69"/>
      <c r="H44" s="70"/>
      <c r="I44" s="15"/>
      <c r="J44" s="15"/>
      <c r="K44" s="15"/>
      <c r="L44" s="16"/>
    </row>
    <row r="45" spans="1:12" ht="12.5" thickTop="1" x14ac:dyDescent="0.2"/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3 L4:L3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45"/>
  <sheetViews>
    <sheetView view="pageBreakPreview" zoomScaleNormal="100" zoomScaleSheetLayoutView="100" workbookViewId="0"/>
  </sheetViews>
  <sheetFormatPr defaultColWidth="9.09765625" defaultRowHeight="12" x14ac:dyDescent="0.2"/>
  <cols>
    <col min="1" max="1" width="9.69921875" style="1" customWidth="1"/>
    <col min="2" max="2" width="8.69921875" style="1" customWidth="1"/>
    <col min="3" max="6" width="12.69921875" style="1" customWidth="1"/>
    <col min="7" max="7" width="9.69921875" style="1" customWidth="1"/>
    <col min="8" max="8" width="8.69921875" style="1" customWidth="1"/>
    <col min="9" max="12" width="12.69921875" style="1" customWidth="1"/>
    <col min="13" max="13" width="0.296875" style="1" customWidth="1"/>
    <col min="14" max="16384" width="9.09765625" style="1"/>
  </cols>
  <sheetData>
    <row r="1" spans="1:15" ht="12.5" thickBot="1" x14ac:dyDescent="0.25">
      <c r="K1" s="45" t="s">
        <v>38</v>
      </c>
      <c r="L1" s="46"/>
    </row>
    <row r="2" spans="1:15" ht="12.5" thickTop="1" x14ac:dyDescent="0.2">
      <c r="A2" s="47" t="s">
        <v>0</v>
      </c>
      <c r="B2" s="48"/>
      <c r="C2" s="51" t="s">
        <v>7</v>
      </c>
      <c r="D2" s="52"/>
      <c r="E2" s="52"/>
      <c r="F2" s="52"/>
      <c r="G2" s="53" t="s">
        <v>0</v>
      </c>
      <c r="H2" s="48"/>
      <c r="I2" s="51" t="s">
        <v>7</v>
      </c>
      <c r="J2" s="52"/>
      <c r="K2" s="52"/>
      <c r="L2" s="55"/>
      <c r="M2" s="29"/>
    </row>
    <row r="3" spans="1:15" ht="12.5" thickBot="1" x14ac:dyDescent="0.25">
      <c r="A3" s="49"/>
      <c r="B3" s="50"/>
      <c r="C3" s="9" t="s">
        <v>1</v>
      </c>
      <c r="D3" s="9" t="s">
        <v>2</v>
      </c>
      <c r="E3" s="9" t="s">
        <v>3</v>
      </c>
      <c r="F3" s="10" t="s">
        <v>20</v>
      </c>
      <c r="G3" s="54"/>
      <c r="H3" s="50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25" customHeight="1" thickTop="1" x14ac:dyDescent="0.2">
      <c r="A4" s="12" t="s">
        <v>9</v>
      </c>
      <c r="B4" s="8" t="s">
        <v>8</v>
      </c>
      <c r="C4" s="35">
        <v>1629</v>
      </c>
      <c r="D4" s="35">
        <v>1455</v>
      </c>
      <c r="E4" s="35">
        <v>1530</v>
      </c>
      <c r="F4" s="17">
        <f>SUM(D4:E4)</f>
        <v>2985</v>
      </c>
      <c r="G4" s="40" t="s">
        <v>18</v>
      </c>
      <c r="H4" s="27" t="s">
        <v>8</v>
      </c>
      <c r="I4" s="35">
        <v>1845</v>
      </c>
      <c r="J4" s="35">
        <v>1572</v>
      </c>
      <c r="K4" s="35">
        <v>1567</v>
      </c>
      <c r="L4" s="18">
        <f t="shared" ref="L4:L35" si="0">SUM(J4:K4)</f>
        <v>3139</v>
      </c>
      <c r="M4" s="2"/>
    </row>
    <row r="5" spans="1:15" ht="13.25" customHeight="1" x14ac:dyDescent="0.2">
      <c r="A5" s="13"/>
      <c r="B5" s="4" t="s">
        <v>4</v>
      </c>
      <c r="C5" s="7">
        <v>1848</v>
      </c>
      <c r="D5" s="7">
        <v>1673</v>
      </c>
      <c r="E5" s="7">
        <v>1756</v>
      </c>
      <c r="F5" s="20">
        <f t="shared" ref="F5:F44" si="1">SUM(D5:E5)</f>
        <v>3429</v>
      </c>
      <c r="G5" s="5"/>
      <c r="H5" s="4" t="s">
        <v>4</v>
      </c>
      <c r="I5" s="7">
        <v>1406</v>
      </c>
      <c r="J5" s="7">
        <v>1170</v>
      </c>
      <c r="K5" s="7">
        <v>1209</v>
      </c>
      <c r="L5" s="21">
        <f t="shared" si="0"/>
        <v>2379</v>
      </c>
      <c r="M5" s="2"/>
    </row>
    <row r="6" spans="1:15" ht="13.25" customHeight="1" x14ac:dyDescent="0.2">
      <c r="A6" s="13"/>
      <c r="B6" s="4" t="s">
        <v>10</v>
      </c>
      <c r="C6" s="7">
        <v>6389</v>
      </c>
      <c r="D6" s="7">
        <v>4861</v>
      </c>
      <c r="E6" s="7">
        <v>5435</v>
      </c>
      <c r="F6" s="20">
        <f t="shared" si="1"/>
        <v>10296</v>
      </c>
      <c r="G6" s="5"/>
      <c r="H6" s="4" t="s">
        <v>10</v>
      </c>
      <c r="I6" s="7">
        <v>1086</v>
      </c>
      <c r="J6" s="7">
        <v>941</v>
      </c>
      <c r="K6" s="7">
        <v>917</v>
      </c>
      <c r="L6" s="21">
        <f t="shared" si="0"/>
        <v>1858</v>
      </c>
      <c r="M6" s="2"/>
    </row>
    <row r="7" spans="1:15" ht="13.25" customHeight="1" x14ac:dyDescent="0.2">
      <c r="A7" s="13"/>
      <c r="B7" s="4" t="s">
        <v>11</v>
      </c>
      <c r="C7" s="7">
        <v>3472</v>
      </c>
      <c r="D7" s="7">
        <v>3016</v>
      </c>
      <c r="E7" s="7">
        <v>3293</v>
      </c>
      <c r="F7" s="20">
        <f t="shared" si="1"/>
        <v>6309</v>
      </c>
      <c r="G7" s="5"/>
      <c r="H7" s="4" t="s">
        <v>11</v>
      </c>
      <c r="I7" s="7">
        <v>1698</v>
      </c>
      <c r="J7" s="7">
        <v>1594</v>
      </c>
      <c r="K7" s="7">
        <v>1579</v>
      </c>
      <c r="L7" s="21">
        <f t="shared" si="0"/>
        <v>3173</v>
      </c>
      <c r="M7" s="2"/>
      <c r="N7" s="34"/>
      <c r="O7" s="34"/>
    </row>
    <row r="8" spans="1:15" ht="13.25" customHeight="1" x14ac:dyDescent="0.2">
      <c r="A8" s="13"/>
      <c r="B8" s="4" t="s">
        <v>12</v>
      </c>
      <c r="C8" s="7">
        <v>2555</v>
      </c>
      <c r="D8" s="7">
        <v>2721</v>
      </c>
      <c r="E8" s="7">
        <v>3247</v>
      </c>
      <c r="F8" s="20">
        <f t="shared" si="1"/>
        <v>5968</v>
      </c>
      <c r="G8" s="5"/>
      <c r="H8" s="4" t="s">
        <v>12</v>
      </c>
      <c r="I8" s="7">
        <v>1481</v>
      </c>
      <c r="J8" s="7">
        <v>1397</v>
      </c>
      <c r="K8" s="7">
        <v>1397</v>
      </c>
      <c r="L8" s="21">
        <f t="shared" si="0"/>
        <v>2794</v>
      </c>
      <c r="M8" s="2"/>
    </row>
    <row r="9" spans="1:15" ht="13.25" customHeight="1" x14ac:dyDescent="0.2">
      <c r="A9" s="13"/>
      <c r="B9" s="4" t="s">
        <v>13</v>
      </c>
      <c r="C9" s="7">
        <v>2242</v>
      </c>
      <c r="D9" s="7">
        <v>2175</v>
      </c>
      <c r="E9" s="7">
        <v>2334</v>
      </c>
      <c r="F9" s="20">
        <f t="shared" si="1"/>
        <v>4509</v>
      </c>
      <c r="G9" s="5"/>
      <c r="H9" s="4" t="s">
        <v>13</v>
      </c>
      <c r="I9" s="7">
        <v>1591</v>
      </c>
      <c r="J9" s="7">
        <v>1414</v>
      </c>
      <c r="K9" s="7">
        <v>1594</v>
      </c>
      <c r="L9" s="21">
        <f t="shared" si="0"/>
        <v>3008</v>
      </c>
      <c r="M9" s="2"/>
    </row>
    <row r="10" spans="1:15" ht="13.25" customHeight="1" x14ac:dyDescent="0.2">
      <c r="A10" s="13"/>
      <c r="B10" s="4" t="s">
        <v>14</v>
      </c>
      <c r="C10" s="7">
        <v>2464</v>
      </c>
      <c r="D10" s="7">
        <v>2426</v>
      </c>
      <c r="E10" s="7">
        <v>2733</v>
      </c>
      <c r="F10" s="20">
        <f t="shared" si="1"/>
        <v>5159</v>
      </c>
      <c r="G10" s="5"/>
      <c r="H10" s="4" t="s">
        <v>14</v>
      </c>
      <c r="I10" s="7">
        <v>1457</v>
      </c>
      <c r="J10" s="7">
        <v>1429</v>
      </c>
      <c r="K10" s="7">
        <v>1515</v>
      </c>
      <c r="L10" s="21">
        <f t="shared" si="0"/>
        <v>2944</v>
      </c>
      <c r="M10" s="2"/>
    </row>
    <row r="11" spans="1:15" ht="13.25" customHeight="1" x14ac:dyDescent="0.2">
      <c r="A11" s="13"/>
      <c r="B11" s="4" t="s">
        <v>15</v>
      </c>
      <c r="C11" s="7">
        <v>1567</v>
      </c>
      <c r="D11" s="7">
        <v>1685</v>
      </c>
      <c r="E11" s="7">
        <v>1861</v>
      </c>
      <c r="F11" s="20">
        <f t="shared" si="1"/>
        <v>3546</v>
      </c>
      <c r="G11" s="5"/>
      <c r="H11" s="4" t="s">
        <v>15</v>
      </c>
      <c r="I11" s="7">
        <v>1620</v>
      </c>
      <c r="J11" s="7">
        <v>1668</v>
      </c>
      <c r="K11" s="7">
        <v>1768</v>
      </c>
      <c r="L11" s="21">
        <f t="shared" si="0"/>
        <v>3436</v>
      </c>
      <c r="M11" s="2"/>
    </row>
    <row r="12" spans="1:15" ht="13.25" customHeight="1" x14ac:dyDescent="0.2">
      <c r="A12" s="13"/>
      <c r="B12" s="4" t="s">
        <v>16</v>
      </c>
      <c r="C12" s="7">
        <v>2001</v>
      </c>
      <c r="D12" s="7">
        <v>2301</v>
      </c>
      <c r="E12" s="7">
        <v>2462</v>
      </c>
      <c r="F12" s="20">
        <f t="shared" si="1"/>
        <v>4763</v>
      </c>
      <c r="G12" s="5"/>
      <c r="H12" s="4" t="s">
        <v>16</v>
      </c>
      <c r="I12" s="7">
        <v>1477</v>
      </c>
      <c r="J12" s="7">
        <v>1481</v>
      </c>
      <c r="K12" s="7">
        <v>1587</v>
      </c>
      <c r="L12" s="21">
        <f t="shared" si="0"/>
        <v>3068</v>
      </c>
      <c r="M12" s="2"/>
    </row>
    <row r="13" spans="1:15" ht="13.25" customHeight="1" x14ac:dyDescent="0.2">
      <c r="A13" s="56" t="s">
        <v>5</v>
      </c>
      <c r="B13" s="57"/>
      <c r="C13" s="22">
        <f>SUM(C4:C12)</f>
        <v>24167</v>
      </c>
      <c r="D13" s="22">
        <f>SUM(D4:D12)</f>
        <v>22313</v>
      </c>
      <c r="E13" s="22">
        <f>SUM(E4:E12)</f>
        <v>24651</v>
      </c>
      <c r="F13" s="23">
        <f t="shared" si="1"/>
        <v>46964</v>
      </c>
      <c r="G13" s="58" t="s">
        <v>5</v>
      </c>
      <c r="H13" s="57"/>
      <c r="I13" s="22">
        <f>SUM(I4:I12)</f>
        <v>13661</v>
      </c>
      <c r="J13" s="22">
        <f>SUM(J4:J12)</f>
        <v>12666</v>
      </c>
      <c r="K13" s="22">
        <f>SUM(K4:K12)</f>
        <v>13133</v>
      </c>
      <c r="L13" s="24">
        <f t="shared" si="0"/>
        <v>25799</v>
      </c>
      <c r="M13" s="31"/>
    </row>
    <row r="14" spans="1:15" ht="13.25" customHeight="1" x14ac:dyDescent="0.2">
      <c r="A14" s="13" t="s">
        <v>24</v>
      </c>
      <c r="B14" s="6" t="s">
        <v>8</v>
      </c>
      <c r="C14" s="7">
        <v>1175</v>
      </c>
      <c r="D14" s="7">
        <v>1045</v>
      </c>
      <c r="E14" s="7">
        <v>1143</v>
      </c>
      <c r="F14" s="20">
        <f t="shared" si="1"/>
        <v>2188</v>
      </c>
      <c r="G14" s="3" t="s">
        <v>21</v>
      </c>
      <c r="H14" s="4" t="s">
        <v>8</v>
      </c>
      <c r="I14" s="7">
        <v>1803</v>
      </c>
      <c r="J14" s="7">
        <v>1879</v>
      </c>
      <c r="K14" s="7">
        <v>1875</v>
      </c>
      <c r="L14" s="21">
        <f t="shared" si="0"/>
        <v>3754</v>
      </c>
      <c r="M14" s="2"/>
    </row>
    <row r="15" spans="1:15" ht="13.25" customHeight="1" x14ac:dyDescent="0.2">
      <c r="A15" s="13"/>
      <c r="B15" s="6" t="s">
        <v>4</v>
      </c>
      <c r="C15" s="7">
        <v>2032</v>
      </c>
      <c r="D15" s="7">
        <v>1819</v>
      </c>
      <c r="E15" s="7">
        <v>2022</v>
      </c>
      <c r="F15" s="20">
        <f t="shared" si="1"/>
        <v>3841</v>
      </c>
      <c r="G15" s="5"/>
      <c r="H15" s="4" t="s">
        <v>4</v>
      </c>
      <c r="I15" s="7">
        <v>1153</v>
      </c>
      <c r="J15" s="7">
        <v>1207</v>
      </c>
      <c r="K15" s="7">
        <v>1322</v>
      </c>
      <c r="L15" s="21">
        <f t="shared" si="0"/>
        <v>2529</v>
      </c>
      <c r="M15" s="2"/>
    </row>
    <row r="16" spans="1:15" ht="13.25" customHeight="1" x14ac:dyDescent="0.2">
      <c r="A16" s="13"/>
      <c r="B16" s="6" t="s">
        <v>10</v>
      </c>
      <c r="C16" s="7">
        <v>1085</v>
      </c>
      <c r="D16" s="7">
        <v>1186</v>
      </c>
      <c r="E16" s="7">
        <v>1144</v>
      </c>
      <c r="F16" s="20">
        <f t="shared" si="1"/>
        <v>2330</v>
      </c>
      <c r="G16" s="5"/>
      <c r="H16" s="4" t="s">
        <v>10</v>
      </c>
      <c r="I16" s="7">
        <v>1095</v>
      </c>
      <c r="J16" s="7">
        <v>1070</v>
      </c>
      <c r="K16" s="7">
        <v>1218</v>
      </c>
      <c r="L16" s="21">
        <f t="shared" si="0"/>
        <v>2288</v>
      </c>
      <c r="M16" s="2"/>
    </row>
    <row r="17" spans="1:13" ht="13.25" customHeight="1" x14ac:dyDescent="0.2">
      <c r="A17" s="13"/>
      <c r="B17" s="6" t="s">
        <v>11</v>
      </c>
      <c r="C17" s="7">
        <v>1575</v>
      </c>
      <c r="D17" s="7">
        <v>1584</v>
      </c>
      <c r="E17" s="7">
        <v>1710</v>
      </c>
      <c r="F17" s="20">
        <f t="shared" si="1"/>
        <v>3294</v>
      </c>
      <c r="G17" s="5"/>
      <c r="H17" s="4" t="s">
        <v>11</v>
      </c>
      <c r="I17" s="7">
        <v>1559</v>
      </c>
      <c r="J17" s="7">
        <v>1582</v>
      </c>
      <c r="K17" s="7">
        <v>1614</v>
      </c>
      <c r="L17" s="21">
        <f t="shared" si="0"/>
        <v>3196</v>
      </c>
      <c r="M17" s="2"/>
    </row>
    <row r="18" spans="1:13" ht="13.25" customHeight="1" x14ac:dyDescent="0.2">
      <c r="A18" s="13"/>
      <c r="B18" s="6" t="s">
        <v>12</v>
      </c>
      <c r="C18" s="7">
        <v>1349</v>
      </c>
      <c r="D18" s="7">
        <v>1359</v>
      </c>
      <c r="E18" s="7">
        <v>1328</v>
      </c>
      <c r="F18" s="20">
        <f t="shared" si="1"/>
        <v>2687</v>
      </c>
      <c r="G18" s="5"/>
      <c r="H18" s="4" t="s">
        <v>12</v>
      </c>
      <c r="I18" s="7">
        <v>485</v>
      </c>
      <c r="J18" s="7">
        <v>438</v>
      </c>
      <c r="K18" s="7">
        <v>496</v>
      </c>
      <c r="L18" s="21">
        <f t="shared" si="0"/>
        <v>934</v>
      </c>
      <c r="M18" s="2"/>
    </row>
    <row r="19" spans="1:13" ht="13.25" customHeight="1" x14ac:dyDescent="0.2">
      <c r="A19" s="13"/>
      <c r="B19" s="6" t="s">
        <v>13</v>
      </c>
      <c r="C19" s="7">
        <v>2898</v>
      </c>
      <c r="D19" s="7">
        <v>3075</v>
      </c>
      <c r="E19" s="7">
        <v>3311</v>
      </c>
      <c r="F19" s="20">
        <f t="shared" si="1"/>
        <v>6386</v>
      </c>
      <c r="G19" s="58" t="s">
        <v>5</v>
      </c>
      <c r="H19" s="57"/>
      <c r="I19" s="22">
        <f>SUM(I14:I18)</f>
        <v>6095</v>
      </c>
      <c r="J19" s="22">
        <f>SUM(J14:J18)</f>
        <v>6176</v>
      </c>
      <c r="K19" s="22">
        <f>SUM(K14:K18)</f>
        <v>6525</v>
      </c>
      <c r="L19" s="24">
        <f t="shared" si="0"/>
        <v>12701</v>
      </c>
      <c r="M19" s="31"/>
    </row>
    <row r="20" spans="1:13" ht="13.25" customHeight="1" x14ac:dyDescent="0.2">
      <c r="A20" s="13"/>
      <c r="B20" s="6" t="s">
        <v>14</v>
      </c>
      <c r="C20" s="7">
        <v>915</v>
      </c>
      <c r="D20" s="7">
        <v>947</v>
      </c>
      <c r="E20" s="7">
        <v>918</v>
      </c>
      <c r="F20" s="20">
        <f t="shared" si="1"/>
        <v>1865</v>
      </c>
      <c r="G20" s="5" t="s">
        <v>19</v>
      </c>
      <c r="H20" s="6" t="s">
        <v>8</v>
      </c>
      <c r="I20" s="7">
        <v>877</v>
      </c>
      <c r="J20" s="7">
        <v>928</v>
      </c>
      <c r="K20" s="7">
        <v>987</v>
      </c>
      <c r="L20" s="21">
        <f t="shared" si="0"/>
        <v>1915</v>
      </c>
      <c r="M20" s="2"/>
    </row>
    <row r="21" spans="1:13" ht="13.25" customHeight="1" x14ac:dyDescent="0.2">
      <c r="A21" s="56" t="s">
        <v>5</v>
      </c>
      <c r="B21" s="57"/>
      <c r="C21" s="22">
        <f>SUM(C14:C20)</f>
        <v>11029</v>
      </c>
      <c r="D21" s="22">
        <f>SUM(D14:D20)</f>
        <v>11015</v>
      </c>
      <c r="E21" s="22">
        <f>SUM(E14:E20)</f>
        <v>11576</v>
      </c>
      <c r="F21" s="23">
        <f t="shared" si="1"/>
        <v>22591</v>
      </c>
      <c r="G21" s="5"/>
      <c r="H21" s="6" t="s">
        <v>4</v>
      </c>
      <c r="I21" s="7">
        <v>2094</v>
      </c>
      <c r="J21" s="7">
        <v>2178</v>
      </c>
      <c r="K21" s="7">
        <v>1893</v>
      </c>
      <c r="L21" s="21">
        <f t="shared" si="0"/>
        <v>4071</v>
      </c>
      <c r="M21" s="2"/>
    </row>
    <row r="22" spans="1:13" ht="13.25" customHeight="1" x14ac:dyDescent="0.2">
      <c r="A22" s="13" t="s">
        <v>17</v>
      </c>
      <c r="B22" s="6" t="s">
        <v>8</v>
      </c>
      <c r="C22" s="7">
        <v>2819</v>
      </c>
      <c r="D22" s="7">
        <v>2364</v>
      </c>
      <c r="E22" s="7">
        <v>2538</v>
      </c>
      <c r="F22" s="20">
        <f t="shared" si="1"/>
        <v>4902</v>
      </c>
      <c r="G22" s="5"/>
      <c r="H22" s="6" t="s">
        <v>10</v>
      </c>
      <c r="I22" s="7">
        <v>1105</v>
      </c>
      <c r="J22" s="7">
        <v>1104</v>
      </c>
      <c r="K22" s="7">
        <v>1015</v>
      </c>
      <c r="L22" s="21">
        <f t="shared" si="0"/>
        <v>2119</v>
      </c>
      <c r="M22" s="2"/>
    </row>
    <row r="23" spans="1:13" ht="13.25" customHeight="1" x14ac:dyDescent="0.2">
      <c r="A23" s="13"/>
      <c r="B23" s="6" t="s">
        <v>4</v>
      </c>
      <c r="C23" s="7">
        <v>2017</v>
      </c>
      <c r="D23" s="7">
        <v>1577</v>
      </c>
      <c r="E23" s="7">
        <v>1719</v>
      </c>
      <c r="F23" s="20">
        <f t="shared" si="1"/>
        <v>3296</v>
      </c>
      <c r="G23" s="58" t="s">
        <v>5</v>
      </c>
      <c r="H23" s="57"/>
      <c r="I23" s="22">
        <f>SUM(I20:I22)</f>
        <v>4076</v>
      </c>
      <c r="J23" s="22">
        <f>SUM(J20:J22)</f>
        <v>4210</v>
      </c>
      <c r="K23" s="22">
        <f>SUM(K20:K22)</f>
        <v>3895</v>
      </c>
      <c r="L23" s="24">
        <f t="shared" si="0"/>
        <v>8105</v>
      </c>
      <c r="M23" s="31"/>
    </row>
    <row r="24" spans="1:13" ht="13.25" customHeight="1" x14ac:dyDescent="0.2">
      <c r="A24" s="13"/>
      <c r="B24" s="6" t="s">
        <v>10</v>
      </c>
      <c r="C24" s="7">
        <v>1245</v>
      </c>
      <c r="D24" s="7">
        <v>1089</v>
      </c>
      <c r="E24" s="7">
        <v>1219</v>
      </c>
      <c r="F24" s="20">
        <f t="shared" si="1"/>
        <v>2308</v>
      </c>
      <c r="G24" s="5" t="s">
        <v>22</v>
      </c>
      <c r="H24" s="6" t="s">
        <v>8</v>
      </c>
      <c r="I24" s="7">
        <v>513</v>
      </c>
      <c r="J24" s="7">
        <v>483</v>
      </c>
      <c r="K24" s="7">
        <v>509</v>
      </c>
      <c r="L24" s="21">
        <f t="shared" si="0"/>
        <v>992</v>
      </c>
      <c r="M24" s="2"/>
    </row>
    <row r="25" spans="1:13" ht="13.25" customHeight="1" x14ac:dyDescent="0.2">
      <c r="A25" s="13"/>
      <c r="B25" s="6" t="s">
        <v>11</v>
      </c>
      <c r="C25" s="7">
        <v>1161</v>
      </c>
      <c r="D25" s="7">
        <v>1064</v>
      </c>
      <c r="E25" s="7">
        <v>1078</v>
      </c>
      <c r="F25" s="20">
        <f t="shared" si="1"/>
        <v>2142</v>
      </c>
      <c r="G25" s="5"/>
      <c r="H25" s="6" t="s">
        <v>4</v>
      </c>
      <c r="I25" s="7">
        <v>1230</v>
      </c>
      <c r="J25" s="7">
        <v>1212</v>
      </c>
      <c r="K25" s="7">
        <v>1235</v>
      </c>
      <c r="L25" s="21">
        <f t="shared" si="0"/>
        <v>2447</v>
      </c>
      <c r="M25" s="2"/>
    </row>
    <row r="26" spans="1:13" ht="13.25" customHeight="1" x14ac:dyDescent="0.2">
      <c r="A26" s="13"/>
      <c r="B26" s="6" t="s">
        <v>12</v>
      </c>
      <c r="C26" s="7">
        <v>1731</v>
      </c>
      <c r="D26" s="7">
        <v>1627</v>
      </c>
      <c r="E26" s="7">
        <v>1651</v>
      </c>
      <c r="F26" s="20">
        <f t="shared" si="1"/>
        <v>3278</v>
      </c>
      <c r="G26" s="5"/>
      <c r="H26" s="6" t="s">
        <v>10</v>
      </c>
      <c r="I26" s="7">
        <v>1046</v>
      </c>
      <c r="J26" s="7">
        <v>1179</v>
      </c>
      <c r="K26" s="7">
        <v>1194</v>
      </c>
      <c r="L26" s="21">
        <f t="shared" si="0"/>
        <v>2373</v>
      </c>
      <c r="M26" s="2"/>
    </row>
    <row r="27" spans="1:13" ht="13.25" customHeight="1" x14ac:dyDescent="0.2">
      <c r="A27" s="56" t="s">
        <v>5</v>
      </c>
      <c r="B27" s="57"/>
      <c r="C27" s="22">
        <f>SUM(C22:C26)</f>
        <v>8973</v>
      </c>
      <c r="D27" s="22">
        <f>SUM(D22:D26)</f>
        <v>7721</v>
      </c>
      <c r="E27" s="22">
        <f>SUM(E22:E26)</f>
        <v>8205</v>
      </c>
      <c r="F27" s="23">
        <f t="shared" si="1"/>
        <v>15926</v>
      </c>
      <c r="G27" s="5"/>
      <c r="H27" s="6" t="s">
        <v>11</v>
      </c>
      <c r="I27" s="7">
        <v>279</v>
      </c>
      <c r="J27" s="7">
        <v>343</v>
      </c>
      <c r="K27" s="7">
        <v>294</v>
      </c>
      <c r="L27" s="21">
        <f t="shared" si="0"/>
        <v>637</v>
      </c>
      <c r="M27" s="2"/>
    </row>
    <row r="28" spans="1:13" ht="13.25" customHeight="1" x14ac:dyDescent="0.2">
      <c r="A28" s="13" t="s">
        <v>25</v>
      </c>
      <c r="B28" s="6" t="s">
        <v>8</v>
      </c>
      <c r="C28" s="7">
        <v>2195</v>
      </c>
      <c r="D28" s="7">
        <v>2016</v>
      </c>
      <c r="E28" s="7">
        <v>2233</v>
      </c>
      <c r="F28" s="20">
        <f t="shared" si="1"/>
        <v>4249</v>
      </c>
      <c r="G28" s="58" t="s">
        <v>5</v>
      </c>
      <c r="H28" s="57"/>
      <c r="I28" s="22">
        <f>SUM(I24:I27)</f>
        <v>3068</v>
      </c>
      <c r="J28" s="22">
        <f>SUM(J24:J27)</f>
        <v>3217</v>
      </c>
      <c r="K28" s="22">
        <f>SUM(K24:K27)</f>
        <v>3232</v>
      </c>
      <c r="L28" s="24">
        <f t="shared" si="0"/>
        <v>6449</v>
      </c>
      <c r="M28" s="31"/>
    </row>
    <row r="29" spans="1:13" ht="13.25" customHeight="1" x14ac:dyDescent="0.2">
      <c r="A29" s="13"/>
      <c r="B29" s="6" t="s">
        <v>4</v>
      </c>
      <c r="C29" s="7">
        <v>1481</v>
      </c>
      <c r="D29" s="7">
        <v>1538</v>
      </c>
      <c r="E29" s="7">
        <v>1616</v>
      </c>
      <c r="F29" s="20">
        <f t="shared" si="1"/>
        <v>3154</v>
      </c>
      <c r="G29" s="5" t="s">
        <v>23</v>
      </c>
      <c r="H29" s="6" t="s">
        <v>8</v>
      </c>
      <c r="I29" s="7">
        <v>1271</v>
      </c>
      <c r="J29" s="7">
        <v>1398</v>
      </c>
      <c r="K29" s="7">
        <v>1409</v>
      </c>
      <c r="L29" s="21">
        <f t="shared" si="0"/>
        <v>2807</v>
      </c>
      <c r="M29" s="2"/>
    </row>
    <row r="30" spans="1:13" ht="13.25" customHeight="1" x14ac:dyDescent="0.2">
      <c r="A30" s="13"/>
      <c r="B30" s="6" t="s">
        <v>10</v>
      </c>
      <c r="C30" s="7">
        <v>1573</v>
      </c>
      <c r="D30" s="7">
        <v>1569</v>
      </c>
      <c r="E30" s="7">
        <v>1672</v>
      </c>
      <c r="F30" s="20">
        <f t="shared" si="1"/>
        <v>3241</v>
      </c>
      <c r="G30" s="5"/>
      <c r="H30" s="6" t="s">
        <v>4</v>
      </c>
      <c r="I30" s="7">
        <v>932</v>
      </c>
      <c r="J30" s="7">
        <v>938</v>
      </c>
      <c r="K30" s="7">
        <v>939</v>
      </c>
      <c r="L30" s="21">
        <f t="shared" si="0"/>
        <v>1877</v>
      </c>
      <c r="M30" s="2"/>
    </row>
    <row r="31" spans="1:13" ht="13.25" customHeight="1" x14ac:dyDescent="0.2">
      <c r="A31" s="13"/>
      <c r="B31" s="6" t="s">
        <v>11</v>
      </c>
      <c r="C31" s="7">
        <v>1946</v>
      </c>
      <c r="D31" s="7">
        <v>2000</v>
      </c>
      <c r="E31" s="7">
        <v>2111</v>
      </c>
      <c r="F31" s="20">
        <f t="shared" si="1"/>
        <v>4111</v>
      </c>
      <c r="G31" s="5"/>
      <c r="H31" s="6" t="s">
        <v>10</v>
      </c>
      <c r="I31" s="7">
        <v>1048</v>
      </c>
      <c r="J31" s="7">
        <v>881</v>
      </c>
      <c r="K31" s="7">
        <v>970</v>
      </c>
      <c r="L31" s="21">
        <f t="shared" si="0"/>
        <v>1851</v>
      </c>
      <c r="M31" s="2"/>
    </row>
    <row r="32" spans="1:13" ht="13.25" customHeight="1" x14ac:dyDescent="0.2">
      <c r="A32" s="56" t="s">
        <v>5</v>
      </c>
      <c r="B32" s="57"/>
      <c r="C32" s="22">
        <f>SUM(C28:C31)</f>
        <v>7195</v>
      </c>
      <c r="D32" s="22">
        <f>SUM(D28:D31)</f>
        <v>7123</v>
      </c>
      <c r="E32" s="22">
        <f>SUM(E28:E31)</f>
        <v>7632</v>
      </c>
      <c r="F32" s="23">
        <f t="shared" si="1"/>
        <v>14755</v>
      </c>
      <c r="G32" s="5"/>
      <c r="H32" s="6" t="s">
        <v>11</v>
      </c>
      <c r="I32" s="7">
        <v>1417</v>
      </c>
      <c r="J32" s="7">
        <v>1432</v>
      </c>
      <c r="K32" s="7">
        <v>1560</v>
      </c>
      <c r="L32" s="21">
        <f t="shared" si="0"/>
        <v>2992</v>
      </c>
      <c r="M32" s="2"/>
    </row>
    <row r="33" spans="1:13" ht="13.25" customHeight="1" x14ac:dyDescent="0.2">
      <c r="A33" s="13" t="s">
        <v>26</v>
      </c>
      <c r="B33" s="6" t="s">
        <v>8</v>
      </c>
      <c r="C33" s="7">
        <v>743</v>
      </c>
      <c r="D33" s="7">
        <v>760</v>
      </c>
      <c r="E33" s="7">
        <v>805</v>
      </c>
      <c r="F33" s="20">
        <f t="shared" si="1"/>
        <v>1565</v>
      </c>
      <c r="G33" s="5"/>
      <c r="H33" s="6" t="s">
        <v>12</v>
      </c>
      <c r="I33" s="7">
        <v>900</v>
      </c>
      <c r="J33" s="7">
        <v>1031</v>
      </c>
      <c r="K33" s="7">
        <v>1044</v>
      </c>
      <c r="L33" s="21">
        <f t="shared" si="0"/>
        <v>2075</v>
      </c>
      <c r="M33" s="2"/>
    </row>
    <row r="34" spans="1:13" ht="13.25" customHeight="1" x14ac:dyDescent="0.2">
      <c r="A34" s="13"/>
      <c r="B34" s="6" t="s">
        <v>4</v>
      </c>
      <c r="C34" s="7">
        <v>984</v>
      </c>
      <c r="D34" s="7">
        <v>1071</v>
      </c>
      <c r="E34" s="7">
        <v>1098</v>
      </c>
      <c r="F34" s="20">
        <f t="shared" si="1"/>
        <v>2169</v>
      </c>
      <c r="G34" s="5"/>
      <c r="H34" s="6" t="s">
        <v>13</v>
      </c>
      <c r="I34" s="7">
        <v>784</v>
      </c>
      <c r="J34" s="7">
        <v>751</v>
      </c>
      <c r="K34" s="7">
        <v>749</v>
      </c>
      <c r="L34" s="21">
        <f t="shared" si="0"/>
        <v>1500</v>
      </c>
      <c r="M34" s="2"/>
    </row>
    <row r="35" spans="1:13" ht="13.25" customHeight="1" x14ac:dyDescent="0.2">
      <c r="A35" s="13"/>
      <c r="B35" s="6" t="s">
        <v>10</v>
      </c>
      <c r="C35" s="7">
        <v>976</v>
      </c>
      <c r="D35" s="7">
        <v>1063</v>
      </c>
      <c r="E35" s="7">
        <v>1025</v>
      </c>
      <c r="F35" s="20">
        <f t="shared" si="1"/>
        <v>2088</v>
      </c>
      <c r="G35" s="58" t="s">
        <v>5</v>
      </c>
      <c r="H35" s="57"/>
      <c r="I35" s="22">
        <f>SUM(I29:I34)</f>
        <v>6352</v>
      </c>
      <c r="J35" s="22">
        <f>SUM(J29:J34)</f>
        <v>6431</v>
      </c>
      <c r="K35" s="22">
        <f>SUM(K29:K34)</f>
        <v>6671</v>
      </c>
      <c r="L35" s="24">
        <f t="shared" si="0"/>
        <v>13102</v>
      </c>
      <c r="M35" s="31"/>
    </row>
    <row r="36" spans="1:13" ht="13.25" customHeight="1" x14ac:dyDescent="0.2">
      <c r="A36" s="13"/>
      <c r="B36" s="6" t="s">
        <v>11</v>
      </c>
      <c r="C36" s="7">
        <v>1084</v>
      </c>
      <c r="D36" s="7">
        <v>1019</v>
      </c>
      <c r="E36" s="7">
        <v>1024</v>
      </c>
      <c r="F36" s="20">
        <f t="shared" si="1"/>
        <v>2043</v>
      </c>
      <c r="G36" s="59"/>
      <c r="H36" s="60"/>
      <c r="I36" s="19"/>
      <c r="J36" s="19"/>
      <c r="K36" s="19"/>
      <c r="L36" s="21"/>
      <c r="M36" s="2"/>
    </row>
    <row r="37" spans="1:13" ht="13.25" customHeight="1" x14ac:dyDescent="0.2">
      <c r="A37" s="56" t="s">
        <v>5</v>
      </c>
      <c r="B37" s="57"/>
      <c r="C37" s="22">
        <f>SUM(C33:C36)</f>
        <v>3787</v>
      </c>
      <c r="D37" s="22">
        <f>SUM(D33:D36)</f>
        <v>3913</v>
      </c>
      <c r="E37" s="22">
        <f>SUM(E33:E36)</f>
        <v>3952</v>
      </c>
      <c r="F37" s="23">
        <f t="shared" si="1"/>
        <v>7865</v>
      </c>
      <c r="G37" s="61" t="s">
        <v>6</v>
      </c>
      <c r="H37" s="62"/>
      <c r="I37" s="37">
        <f>C13+C21+C27+C32+C37+C44+I13+I19+I23+I28+I35</f>
        <v>96825</v>
      </c>
      <c r="J37" s="37">
        <f>D13+D21+D27+D32+D37+D44+J13+J19+J23+J28+J35</f>
        <v>92620</v>
      </c>
      <c r="K37" s="37">
        <f>E13+E21+E27+E32+E37+E44+K13+K19+K23+K28+K35</f>
        <v>97515</v>
      </c>
      <c r="L37" s="38">
        <f>SUM(J37:K37)</f>
        <v>190135</v>
      </c>
      <c r="M37" s="32"/>
    </row>
    <row r="38" spans="1:13" ht="13.25" customHeight="1" x14ac:dyDescent="0.2">
      <c r="A38" s="13" t="s">
        <v>27</v>
      </c>
      <c r="B38" s="6" t="s">
        <v>8</v>
      </c>
      <c r="C38" s="7">
        <v>1047</v>
      </c>
      <c r="D38" s="7">
        <v>1069</v>
      </c>
      <c r="E38" s="7">
        <v>1080</v>
      </c>
      <c r="F38" s="20">
        <f t="shared" si="1"/>
        <v>2149</v>
      </c>
      <c r="G38" s="63"/>
      <c r="H38" s="64"/>
      <c r="I38" s="28"/>
      <c r="J38" s="28"/>
      <c r="K38" s="28"/>
      <c r="L38" s="36"/>
      <c r="M38" s="33"/>
    </row>
    <row r="39" spans="1:13" ht="13.25" customHeight="1" x14ac:dyDescent="0.2">
      <c r="A39" s="13"/>
      <c r="B39" s="6" t="s">
        <v>4</v>
      </c>
      <c r="C39" s="7">
        <v>757</v>
      </c>
      <c r="D39" s="7">
        <v>747</v>
      </c>
      <c r="E39" s="7">
        <v>797</v>
      </c>
      <c r="F39" s="20">
        <f t="shared" si="1"/>
        <v>1544</v>
      </c>
      <c r="G39" s="65" t="s">
        <v>29</v>
      </c>
      <c r="H39" s="60"/>
      <c r="I39" s="7">
        <f>'1001'!I37-'0901'!I37</f>
        <v>129</v>
      </c>
      <c r="J39" s="7">
        <f>'1001'!J37-'0901'!J37</f>
        <v>27</v>
      </c>
      <c r="K39" s="7">
        <f>'1001'!K37-'0901'!K37</f>
        <v>81</v>
      </c>
      <c r="L39" s="39">
        <f>SUM(J39:K39)</f>
        <v>108</v>
      </c>
      <c r="M39" s="32"/>
    </row>
    <row r="40" spans="1:13" ht="13.25" customHeight="1" x14ac:dyDescent="0.2">
      <c r="A40" s="13"/>
      <c r="B40" s="6" t="s">
        <v>10</v>
      </c>
      <c r="C40" s="7">
        <v>1073</v>
      </c>
      <c r="D40" s="7">
        <v>1044</v>
      </c>
      <c r="E40" s="7">
        <v>1055</v>
      </c>
      <c r="F40" s="20">
        <f t="shared" si="1"/>
        <v>2099</v>
      </c>
      <c r="G40" s="65"/>
      <c r="H40" s="66"/>
      <c r="I40" s="7"/>
      <c r="J40" s="7"/>
      <c r="K40" s="7"/>
      <c r="L40" s="14"/>
      <c r="M40" s="31"/>
    </row>
    <row r="41" spans="1:13" ht="13.25" customHeight="1" x14ac:dyDescent="0.2">
      <c r="A41" s="13"/>
      <c r="B41" s="6" t="s">
        <v>11</v>
      </c>
      <c r="C41" s="7">
        <v>1638</v>
      </c>
      <c r="D41" s="7">
        <v>1554</v>
      </c>
      <c r="E41" s="7">
        <v>1682</v>
      </c>
      <c r="F41" s="20">
        <f t="shared" si="1"/>
        <v>3236</v>
      </c>
      <c r="G41" s="65" t="s">
        <v>28</v>
      </c>
      <c r="H41" s="66"/>
      <c r="I41" s="7">
        <f>I37-96486</f>
        <v>339</v>
      </c>
      <c r="J41" s="7">
        <f>J37-92872</f>
        <v>-252</v>
      </c>
      <c r="K41" s="7">
        <f>K37-97489</f>
        <v>26</v>
      </c>
      <c r="L41" s="39">
        <f>SUM(J41:K41)</f>
        <v>-226</v>
      </c>
      <c r="M41" s="31"/>
    </row>
    <row r="42" spans="1:13" ht="13.25" customHeight="1" x14ac:dyDescent="0.2">
      <c r="A42" s="13"/>
      <c r="B42" s="6" t="s">
        <v>12</v>
      </c>
      <c r="C42" s="7">
        <v>1391</v>
      </c>
      <c r="D42" s="7">
        <v>1251</v>
      </c>
      <c r="E42" s="7">
        <v>1330</v>
      </c>
      <c r="F42" s="20">
        <f t="shared" si="1"/>
        <v>2581</v>
      </c>
      <c r="G42" s="59"/>
      <c r="H42" s="60"/>
      <c r="I42" s="7"/>
      <c r="J42" s="7"/>
      <c r="K42" s="7"/>
      <c r="L42" s="14"/>
      <c r="M42" s="33"/>
    </row>
    <row r="43" spans="1:13" ht="13.25" customHeight="1" x14ac:dyDescent="0.2">
      <c r="A43" s="13"/>
      <c r="B43" s="6" t="s">
        <v>13</v>
      </c>
      <c r="C43" s="7">
        <v>2516</v>
      </c>
      <c r="D43" s="7">
        <v>2170</v>
      </c>
      <c r="E43" s="7">
        <v>2099</v>
      </c>
      <c r="F43" s="20">
        <f t="shared" si="1"/>
        <v>4269</v>
      </c>
      <c r="G43" s="59"/>
      <c r="H43" s="60"/>
      <c r="I43" s="7"/>
      <c r="J43" s="7"/>
      <c r="K43" s="7"/>
      <c r="L43" s="14"/>
      <c r="M43" s="33"/>
    </row>
    <row r="44" spans="1:13" ht="13.25" customHeight="1" thickBot="1" x14ac:dyDescent="0.25">
      <c r="A44" s="67" t="s">
        <v>5</v>
      </c>
      <c r="B44" s="68"/>
      <c r="C44" s="25">
        <f>SUM(C38:C43)</f>
        <v>8422</v>
      </c>
      <c r="D44" s="25">
        <f>SUM(D38:D43)</f>
        <v>7835</v>
      </c>
      <c r="E44" s="25">
        <f>SUM(E38:E43)</f>
        <v>8043</v>
      </c>
      <c r="F44" s="26">
        <f t="shared" si="1"/>
        <v>15878</v>
      </c>
      <c r="G44" s="69"/>
      <c r="H44" s="70"/>
      <c r="I44" s="15"/>
      <c r="J44" s="15"/>
      <c r="K44" s="15"/>
      <c r="L44" s="16"/>
      <c r="M44" s="32"/>
    </row>
    <row r="45" spans="1:13" ht="12.5" thickTop="1" x14ac:dyDescent="0.2"/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3 L4:L3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45"/>
  <sheetViews>
    <sheetView view="pageBreakPreview" zoomScaleNormal="100" zoomScaleSheetLayoutView="100" workbookViewId="0"/>
  </sheetViews>
  <sheetFormatPr defaultColWidth="9.09765625" defaultRowHeight="12" x14ac:dyDescent="0.2"/>
  <cols>
    <col min="1" max="1" width="9.69921875" style="1" customWidth="1"/>
    <col min="2" max="2" width="8.69921875" style="1" customWidth="1"/>
    <col min="3" max="6" width="12.69921875" style="1" customWidth="1"/>
    <col min="7" max="7" width="9.69921875" style="1" customWidth="1"/>
    <col min="8" max="8" width="8.69921875" style="1" customWidth="1"/>
    <col min="9" max="12" width="12.69921875" style="1" customWidth="1"/>
    <col min="13" max="13" width="0.296875" style="1" customWidth="1"/>
    <col min="14" max="16384" width="9.09765625" style="1"/>
  </cols>
  <sheetData>
    <row r="1" spans="1:15" ht="12.5" thickBot="1" x14ac:dyDescent="0.25">
      <c r="K1" s="45" t="s">
        <v>37</v>
      </c>
      <c r="L1" s="46"/>
    </row>
    <row r="2" spans="1:15" ht="12.5" thickTop="1" x14ac:dyDescent="0.2">
      <c r="A2" s="47" t="s">
        <v>0</v>
      </c>
      <c r="B2" s="48"/>
      <c r="C2" s="51" t="s">
        <v>7</v>
      </c>
      <c r="D2" s="52"/>
      <c r="E2" s="52"/>
      <c r="F2" s="52"/>
      <c r="G2" s="53" t="s">
        <v>0</v>
      </c>
      <c r="H2" s="48"/>
      <c r="I2" s="51" t="s">
        <v>7</v>
      </c>
      <c r="J2" s="52"/>
      <c r="K2" s="52"/>
      <c r="L2" s="55"/>
      <c r="M2" s="29"/>
    </row>
    <row r="3" spans="1:15" ht="12.5" thickBot="1" x14ac:dyDescent="0.25">
      <c r="A3" s="49"/>
      <c r="B3" s="50"/>
      <c r="C3" s="9" t="s">
        <v>1</v>
      </c>
      <c r="D3" s="9" t="s">
        <v>2</v>
      </c>
      <c r="E3" s="9" t="s">
        <v>3</v>
      </c>
      <c r="F3" s="10" t="s">
        <v>20</v>
      </c>
      <c r="G3" s="54"/>
      <c r="H3" s="50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25" customHeight="1" thickTop="1" x14ac:dyDescent="0.2">
      <c r="A4" s="12" t="s">
        <v>9</v>
      </c>
      <c r="B4" s="8" t="s">
        <v>8</v>
      </c>
      <c r="C4" s="35">
        <v>1625</v>
      </c>
      <c r="D4" s="35">
        <v>1454</v>
      </c>
      <c r="E4" s="35">
        <v>1533</v>
      </c>
      <c r="F4" s="17">
        <f>SUM(D4:E4)</f>
        <v>2987</v>
      </c>
      <c r="G4" s="40" t="s">
        <v>18</v>
      </c>
      <c r="H4" s="27" t="s">
        <v>8</v>
      </c>
      <c r="I4" s="35">
        <v>1850</v>
      </c>
      <c r="J4" s="35">
        <v>1579</v>
      </c>
      <c r="K4" s="35">
        <v>1561</v>
      </c>
      <c r="L4" s="18">
        <f t="shared" ref="L4:L35" si="0">SUM(J4:K4)</f>
        <v>3140</v>
      </c>
      <c r="M4" s="2"/>
    </row>
    <row r="5" spans="1:15" ht="13.25" customHeight="1" x14ac:dyDescent="0.2">
      <c r="A5" s="13"/>
      <c r="B5" s="4" t="s">
        <v>4</v>
      </c>
      <c r="C5" s="7">
        <v>1846</v>
      </c>
      <c r="D5" s="7">
        <v>1676</v>
      </c>
      <c r="E5" s="7">
        <v>1751</v>
      </c>
      <c r="F5" s="20">
        <f t="shared" ref="F5:F44" si="1">SUM(D5:E5)</f>
        <v>3427</v>
      </c>
      <c r="G5" s="5"/>
      <c r="H5" s="4" t="s">
        <v>4</v>
      </c>
      <c r="I5" s="7">
        <v>1414</v>
      </c>
      <c r="J5" s="7">
        <v>1173</v>
      </c>
      <c r="K5" s="7">
        <v>1212</v>
      </c>
      <c r="L5" s="21">
        <f t="shared" si="0"/>
        <v>2385</v>
      </c>
      <c r="M5" s="2"/>
    </row>
    <row r="6" spans="1:15" ht="13.25" customHeight="1" x14ac:dyDescent="0.2">
      <c r="A6" s="13"/>
      <c r="B6" s="4" t="s">
        <v>10</v>
      </c>
      <c r="C6" s="7">
        <v>6391</v>
      </c>
      <c r="D6" s="7">
        <v>4863</v>
      </c>
      <c r="E6" s="7">
        <v>5434</v>
      </c>
      <c r="F6" s="20">
        <f t="shared" si="1"/>
        <v>10297</v>
      </c>
      <c r="G6" s="5"/>
      <c r="H6" s="4" t="s">
        <v>10</v>
      </c>
      <c r="I6" s="7">
        <v>1094</v>
      </c>
      <c r="J6" s="7">
        <v>948</v>
      </c>
      <c r="K6" s="7">
        <v>917</v>
      </c>
      <c r="L6" s="21">
        <f t="shared" si="0"/>
        <v>1865</v>
      </c>
      <c r="M6" s="2"/>
    </row>
    <row r="7" spans="1:15" ht="13.25" customHeight="1" x14ac:dyDescent="0.2">
      <c r="A7" s="13"/>
      <c r="B7" s="4" t="s">
        <v>11</v>
      </c>
      <c r="C7" s="7">
        <v>3472</v>
      </c>
      <c r="D7" s="7">
        <v>3018</v>
      </c>
      <c r="E7" s="7">
        <v>3293</v>
      </c>
      <c r="F7" s="20">
        <f t="shared" si="1"/>
        <v>6311</v>
      </c>
      <c r="G7" s="5"/>
      <c r="H7" s="4" t="s">
        <v>11</v>
      </c>
      <c r="I7" s="7">
        <v>1683</v>
      </c>
      <c r="J7" s="7">
        <v>1573</v>
      </c>
      <c r="K7" s="7">
        <v>1571</v>
      </c>
      <c r="L7" s="21">
        <f t="shared" si="0"/>
        <v>3144</v>
      </c>
      <c r="M7" s="2"/>
      <c r="N7" s="34"/>
      <c r="O7" s="34"/>
    </row>
    <row r="8" spans="1:15" ht="13.25" customHeight="1" x14ac:dyDescent="0.2">
      <c r="A8" s="13"/>
      <c r="B8" s="4" t="s">
        <v>12</v>
      </c>
      <c r="C8" s="7">
        <v>2541</v>
      </c>
      <c r="D8" s="7">
        <v>2705</v>
      </c>
      <c r="E8" s="7">
        <v>3232</v>
      </c>
      <c r="F8" s="20">
        <f t="shared" si="1"/>
        <v>5937</v>
      </c>
      <c r="G8" s="5"/>
      <c r="H8" s="4" t="s">
        <v>12</v>
      </c>
      <c r="I8" s="7">
        <v>1487</v>
      </c>
      <c r="J8" s="7">
        <v>1402</v>
      </c>
      <c r="K8" s="7">
        <v>1403</v>
      </c>
      <c r="L8" s="21">
        <f t="shared" si="0"/>
        <v>2805</v>
      </c>
      <c r="M8" s="2"/>
    </row>
    <row r="9" spans="1:15" ht="13.25" customHeight="1" x14ac:dyDescent="0.2">
      <c r="A9" s="13"/>
      <c r="B9" s="4" t="s">
        <v>13</v>
      </c>
      <c r="C9" s="7">
        <v>2250</v>
      </c>
      <c r="D9" s="7">
        <v>2183</v>
      </c>
      <c r="E9" s="7">
        <v>2341</v>
      </c>
      <c r="F9" s="20">
        <f t="shared" si="1"/>
        <v>4524</v>
      </c>
      <c r="G9" s="5"/>
      <c r="H9" s="4" t="s">
        <v>13</v>
      </c>
      <c r="I9" s="7">
        <v>1601</v>
      </c>
      <c r="J9" s="7">
        <v>1417</v>
      </c>
      <c r="K9" s="7">
        <v>1603</v>
      </c>
      <c r="L9" s="21">
        <f t="shared" si="0"/>
        <v>3020</v>
      </c>
      <c r="M9" s="2"/>
    </row>
    <row r="10" spans="1:15" ht="13.25" customHeight="1" x14ac:dyDescent="0.2">
      <c r="A10" s="13"/>
      <c r="B10" s="4" t="s">
        <v>14</v>
      </c>
      <c r="C10" s="7">
        <v>2466</v>
      </c>
      <c r="D10" s="7">
        <v>2430</v>
      </c>
      <c r="E10" s="7">
        <v>2728</v>
      </c>
      <c r="F10" s="20">
        <f t="shared" si="1"/>
        <v>5158</v>
      </c>
      <c r="G10" s="5"/>
      <c r="H10" s="4" t="s">
        <v>14</v>
      </c>
      <c r="I10" s="7">
        <v>1455</v>
      </c>
      <c r="J10" s="7">
        <v>1432</v>
      </c>
      <c r="K10" s="7">
        <v>1513</v>
      </c>
      <c r="L10" s="21">
        <f t="shared" si="0"/>
        <v>2945</v>
      </c>
      <c r="M10" s="2"/>
    </row>
    <row r="11" spans="1:15" ht="13.25" customHeight="1" x14ac:dyDescent="0.2">
      <c r="A11" s="13"/>
      <c r="B11" s="4" t="s">
        <v>15</v>
      </c>
      <c r="C11" s="7">
        <v>1574</v>
      </c>
      <c r="D11" s="7">
        <v>1689</v>
      </c>
      <c r="E11" s="7">
        <v>1866</v>
      </c>
      <c r="F11" s="20">
        <f t="shared" si="1"/>
        <v>3555</v>
      </c>
      <c r="G11" s="5"/>
      <c r="H11" s="4" t="s">
        <v>15</v>
      </c>
      <c r="I11" s="7">
        <v>1620</v>
      </c>
      <c r="J11" s="7">
        <v>1676</v>
      </c>
      <c r="K11" s="7">
        <v>1768</v>
      </c>
      <c r="L11" s="21">
        <f t="shared" si="0"/>
        <v>3444</v>
      </c>
      <c r="M11" s="2"/>
    </row>
    <row r="12" spans="1:15" ht="13.25" customHeight="1" x14ac:dyDescent="0.2">
      <c r="A12" s="13"/>
      <c r="B12" s="4" t="s">
        <v>16</v>
      </c>
      <c r="C12" s="7">
        <v>1999</v>
      </c>
      <c r="D12" s="7">
        <v>2304</v>
      </c>
      <c r="E12" s="7">
        <v>2469</v>
      </c>
      <c r="F12" s="20">
        <f t="shared" si="1"/>
        <v>4773</v>
      </c>
      <c r="G12" s="5"/>
      <c r="H12" s="4" t="s">
        <v>16</v>
      </c>
      <c r="I12" s="7">
        <v>1475</v>
      </c>
      <c r="J12" s="7">
        <v>1480</v>
      </c>
      <c r="K12" s="7">
        <v>1590</v>
      </c>
      <c r="L12" s="21">
        <f t="shared" si="0"/>
        <v>3070</v>
      </c>
      <c r="M12" s="2"/>
    </row>
    <row r="13" spans="1:15" ht="13.25" customHeight="1" x14ac:dyDescent="0.2">
      <c r="A13" s="56" t="s">
        <v>5</v>
      </c>
      <c r="B13" s="57"/>
      <c r="C13" s="22">
        <f>SUM(C4:C12)</f>
        <v>24164</v>
      </c>
      <c r="D13" s="22">
        <f>SUM(D4:D12)</f>
        <v>22322</v>
      </c>
      <c r="E13" s="22">
        <f>SUM(E4:E12)</f>
        <v>24647</v>
      </c>
      <c r="F13" s="23">
        <f t="shared" si="1"/>
        <v>46969</v>
      </c>
      <c r="G13" s="58" t="s">
        <v>5</v>
      </c>
      <c r="H13" s="57"/>
      <c r="I13" s="22">
        <f>SUM(I4:I12)</f>
        <v>13679</v>
      </c>
      <c r="J13" s="22">
        <f>SUM(J4:J12)</f>
        <v>12680</v>
      </c>
      <c r="K13" s="22">
        <f>SUM(K4:K12)</f>
        <v>13138</v>
      </c>
      <c r="L13" s="24">
        <f t="shared" si="0"/>
        <v>25818</v>
      </c>
      <c r="M13" s="31"/>
    </row>
    <row r="14" spans="1:15" ht="13.25" customHeight="1" x14ac:dyDescent="0.2">
      <c r="A14" s="13" t="s">
        <v>24</v>
      </c>
      <c r="B14" s="6" t="s">
        <v>8</v>
      </c>
      <c r="C14" s="7">
        <v>1177</v>
      </c>
      <c r="D14" s="7">
        <v>1043</v>
      </c>
      <c r="E14" s="7">
        <v>1144</v>
      </c>
      <c r="F14" s="20">
        <f t="shared" si="1"/>
        <v>2187</v>
      </c>
      <c r="G14" s="3" t="s">
        <v>21</v>
      </c>
      <c r="H14" s="4" t="s">
        <v>8</v>
      </c>
      <c r="I14" s="7">
        <v>1806</v>
      </c>
      <c r="J14" s="7">
        <v>1878</v>
      </c>
      <c r="K14" s="7">
        <v>1875</v>
      </c>
      <c r="L14" s="21">
        <f t="shared" si="0"/>
        <v>3753</v>
      </c>
      <c r="M14" s="2"/>
    </row>
    <row r="15" spans="1:15" ht="13.25" customHeight="1" x14ac:dyDescent="0.2">
      <c r="A15" s="13"/>
      <c r="B15" s="6" t="s">
        <v>4</v>
      </c>
      <c r="C15" s="7">
        <v>2028</v>
      </c>
      <c r="D15" s="7">
        <v>1818</v>
      </c>
      <c r="E15" s="7">
        <v>2028</v>
      </c>
      <c r="F15" s="20">
        <f t="shared" si="1"/>
        <v>3846</v>
      </c>
      <c r="G15" s="5"/>
      <c r="H15" s="4" t="s">
        <v>4</v>
      </c>
      <c r="I15" s="7">
        <v>1153</v>
      </c>
      <c r="J15" s="7">
        <v>1208</v>
      </c>
      <c r="K15" s="7">
        <v>1323</v>
      </c>
      <c r="L15" s="21">
        <f t="shared" si="0"/>
        <v>2531</v>
      </c>
      <c r="M15" s="2"/>
    </row>
    <row r="16" spans="1:15" ht="13.25" customHeight="1" x14ac:dyDescent="0.2">
      <c r="A16" s="13"/>
      <c r="B16" s="6" t="s">
        <v>10</v>
      </c>
      <c r="C16" s="7">
        <v>1077</v>
      </c>
      <c r="D16" s="7">
        <v>1180</v>
      </c>
      <c r="E16" s="7">
        <v>1137</v>
      </c>
      <c r="F16" s="20">
        <f t="shared" si="1"/>
        <v>2317</v>
      </c>
      <c r="G16" s="5"/>
      <c r="H16" s="4" t="s">
        <v>10</v>
      </c>
      <c r="I16" s="7">
        <v>1097</v>
      </c>
      <c r="J16" s="7">
        <v>1065</v>
      </c>
      <c r="K16" s="7">
        <v>1220</v>
      </c>
      <c r="L16" s="21">
        <f t="shared" si="0"/>
        <v>2285</v>
      </c>
      <c r="M16" s="2"/>
    </row>
    <row r="17" spans="1:13" ht="13.25" customHeight="1" x14ac:dyDescent="0.2">
      <c r="A17" s="13"/>
      <c r="B17" s="6" t="s">
        <v>11</v>
      </c>
      <c r="C17" s="7">
        <v>1546</v>
      </c>
      <c r="D17" s="7">
        <v>1570</v>
      </c>
      <c r="E17" s="7">
        <v>1691</v>
      </c>
      <c r="F17" s="20">
        <f t="shared" si="1"/>
        <v>3261</v>
      </c>
      <c r="G17" s="5"/>
      <c r="H17" s="4" t="s">
        <v>11</v>
      </c>
      <c r="I17" s="7">
        <v>1551</v>
      </c>
      <c r="J17" s="7">
        <v>1572</v>
      </c>
      <c r="K17" s="7">
        <v>1618</v>
      </c>
      <c r="L17" s="21">
        <f t="shared" si="0"/>
        <v>3190</v>
      </c>
      <c r="M17" s="2"/>
    </row>
    <row r="18" spans="1:13" ht="13.25" customHeight="1" x14ac:dyDescent="0.2">
      <c r="A18" s="13"/>
      <c r="B18" s="6" t="s">
        <v>12</v>
      </c>
      <c r="C18" s="7">
        <v>1348</v>
      </c>
      <c r="D18" s="7">
        <v>1357</v>
      </c>
      <c r="E18" s="7">
        <v>1327</v>
      </c>
      <c r="F18" s="20">
        <f t="shared" si="1"/>
        <v>2684</v>
      </c>
      <c r="G18" s="5"/>
      <c r="H18" s="4" t="s">
        <v>12</v>
      </c>
      <c r="I18" s="7">
        <v>481</v>
      </c>
      <c r="J18" s="7">
        <v>434</v>
      </c>
      <c r="K18" s="7">
        <v>492</v>
      </c>
      <c r="L18" s="21">
        <f t="shared" si="0"/>
        <v>926</v>
      </c>
      <c r="M18" s="2"/>
    </row>
    <row r="19" spans="1:13" ht="13.25" customHeight="1" x14ac:dyDescent="0.2">
      <c r="A19" s="13"/>
      <c r="B19" s="6" t="s">
        <v>13</v>
      </c>
      <c r="C19" s="7">
        <v>2898</v>
      </c>
      <c r="D19" s="7">
        <v>3076</v>
      </c>
      <c r="E19" s="7">
        <v>3316</v>
      </c>
      <c r="F19" s="20">
        <f t="shared" si="1"/>
        <v>6392</v>
      </c>
      <c r="G19" s="58" t="s">
        <v>5</v>
      </c>
      <c r="H19" s="57"/>
      <c r="I19" s="22">
        <f>SUM(I14:I18)</f>
        <v>6088</v>
      </c>
      <c r="J19" s="22">
        <f>SUM(J14:J18)</f>
        <v>6157</v>
      </c>
      <c r="K19" s="22">
        <f>SUM(K14:K18)</f>
        <v>6528</v>
      </c>
      <c r="L19" s="24">
        <f t="shared" si="0"/>
        <v>12685</v>
      </c>
      <c r="M19" s="31"/>
    </row>
    <row r="20" spans="1:13" ht="13.25" customHeight="1" x14ac:dyDescent="0.2">
      <c r="A20" s="13"/>
      <c r="B20" s="6" t="s">
        <v>14</v>
      </c>
      <c r="C20" s="7">
        <v>915</v>
      </c>
      <c r="D20" s="7">
        <v>949</v>
      </c>
      <c r="E20" s="7">
        <v>916</v>
      </c>
      <c r="F20" s="20">
        <f t="shared" si="1"/>
        <v>1865</v>
      </c>
      <c r="G20" s="5" t="s">
        <v>19</v>
      </c>
      <c r="H20" s="6" t="s">
        <v>8</v>
      </c>
      <c r="I20" s="7">
        <v>880</v>
      </c>
      <c r="J20" s="7">
        <v>931</v>
      </c>
      <c r="K20" s="7">
        <v>984</v>
      </c>
      <c r="L20" s="21">
        <f t="shared" si="0"/>
        <v>1915</v>
      </c>
      <c r="M20" s="2"/>
    </row>
    <row r="21" spans="1:13" ht="13.25" customHeight="1" x14ac:dyDescent="0.2">
      <c r="A21" s="56" t="s">
        <v>5</v>
      </c>
      <c r="B21" s="57"/>
      <c r="C21" s="22">
        <f>SUM(C14:C20)</f>
        <v>10989</v>
      </c>
      <c r="D21" s="22">
        <f>SUM(D14:D20)</f>
        <v>10993</v>
      </c>
      <c r="E21" s="22">
        <f>SUM(E14:E20)</f>
        <v>11559</v>
      </c>
      <c r="F21" s="23">
        <f t="shared" si="1"/>
        <v>22552</v>
      </c>
      <c r="G21" s="5"/>
      <c r="H21" s="6" t="s">
        <v>4</v>
      </c>
      <c r="I21" s="7">
        <v>2098</v>
      </c>
      <c r="J21" s="7">
        <v>2188</v>
      </c>
      <c r="K21" s="7">
        <v>1897</v>
      </c>
      <c r="L21" s="21">
        <f t="shared" si="0"/>
        <v>4085</v>
      </c>
      <c r="M21" s="2"/>
    </row>
    <row r="22" spans="1:13" ht="13.25" customHeight="1" x14ac:dyDescent="0.2">
      <c r="A22" s="13" t="s">
        <v>17</v>
      </c>
      <c r="B22" s="6" t="s">
        <v>8</v>
      </c>
      <c r="C22" s="7">
        <v>2807</v>
      </c>
      <c r="D22" s="7">
        <v>2360</v>
      </c>
      <c r="E22" s="7">
        <v>2537</v>
      </c>
      <c r="F22" s="20">
        <f t="shared" si="1"/>
        <v>4897</v>
      </c>
      <c r="G22" s="5"/>
      <c r="H22" s="6" t="s">
        <v>10</v>
      </c>
      <c r="I22" s="7">
        <v>1103</v>
      </c>
      <c r="J22" s="7">
        <v>1104</v>
      </c>
      <c r="K22" s="7">
        <v>1013</v>
      </c>
      <c r="L22" s="21">
        <f t="shared" si="0"/>
        <v>2117</v>
      </c>
      <c r="M22" s="2"/>
    </row>
    <row r="23" spans="1:13" ht="13.25" customHeight="1" x14ac:dyDescent="0.2">
      <c r="A23" s="13"/>
      <c r="B23" s="6" t="s">
        <v>4</v>
      </c>
      <c r="C23" s="7">
        <v>2015</v>
      </c>
      <c r="D23" s="7">
        <v>1576</v>
      </c>
      <c r="E23" s="7">
        <v>1719</v>
      </c>
      <c r="F23" s="20">
        <f t="shared" si="1"/>
        <v>3295</v>
      </c>
      <c r="G23" s="58" t="s">
        <v>5</v>
      </c>
      <c r="H23" s="57"/>
      <c r="I23" s="22">
        <f>SUM(I20:I22)</f>
        <v>4081</v>
      </c>
      <c r="J23" s="22">
        <f>SUM(J20:J22)</f>
        <v>4223</v>
      </c>
      <c r="K23" s="22">
        <f>SUM(K20:K22)</f>
        <v>3894</v>
      </c>
      <c r="L23" s="24">
        <f t="shared" si="0"/>
        <v>8117</v>
      </c>
      <c r="M23" s="31"/>
    </row>
    <row r="24" spans="1:13" ht="13.25" customHeight="1" x14ac:dyDescent="0.2">
      <c r="A24" s="13"/>
      <c r="B24" s="6" t="s">
        <v>10</v>
      </c>
      <c r="C24" s="7">
        <v>1249</v>
      </c>
      <c r="D24" s="7">
        <v>1088</v>
      </c>
      <c r="E24" s="7">
        <v>1222</v>
      </c>
      <c r="F24" s="20">
        <f t="shared" si="1"/>
        <v>2310</v>
      </c>
      <c r="G24" s="5" t="s">
        <v>22</v>
      </c>
      <c r="H24" s="6" t="s">
        <v>8</v>
      </c>
      <c r="I24" s="7">
        <v>511</v>
      </c>
      <c r="J24" s="7">
        <v>481</v>
      </c>
      <c r="K24" s="7">
        <v>505</v>
      </c>
      <c r="L24" s="21">
        <f t="shared" si="0"/>
        <v>986</v>
      </c>
      <c r="M24" s="2"/>
    </row>
    <row r="25" spans="1:13" ht="13.25" customHeight="1" x14ac:dyDescent="0.2">
      <c r="A25" s="13"/>
      <c r="B25" s="6" t="s">
        <v>11</v>
      </c>
      <c r="C25" s="7">
        <v>1163</v>
      </c>
      <c r="D25" s="7">
        <v>1065</v>
      </c>
      <c r="E25" s="7">
        <v>1074</v>
      </c>
      <c r="F25" s="20">
        <f t="shared" si="1"/>
        <v>2139</v>
      </c>
      <c r="G25" s="5"/>
      <c r="H25" s="6" t="s">
        <v>4</v>
      </c>
      <c r="I25" s="7">
        <v>1232</v>
      </c>
      <c r="J25" s="7">
        <v>1212</v>
      </c>
      <c r="K25" s="7">
        <v>1235</v>
      </c>
      <c r="L25" s="21">
        <f t="shared" si="0"/>
        <v>2447</v>
      </c>
      <c r="M25" s="2"/>
    </row>
    <row r="26" spans="1:13" ht="13.25" customHeight="1" x14ac:dyDescent="0.2">
      <c r="A26" s="13"/>
      <c r="B26" s="6" t="s">
        <v>12</v>
      </c>
      <c r="C26" s="7">
        <v>1728</v>
      </c>
      <c r="D26" s="7">
        <v>1628</v>
      </c>
      <c r="E26" s="7">
        <v>1645</v>
      </c>
      <c r="F26" s="20">
        <f t="shared" si="1"/>
        <v>3273</v>
      </c>
      <c r="G26" s="5"/>
      <c r="H26" s="6" t="s">
        <v>10</v>
      </c>
      <c r="I26" s="7">
        <v>1043</v>
      </c>
      <c r="J26" s="7">
        <v>1179</v>
      </c>
      <c r="K26" s="7">
        <v>1192</v>
      </c>
      <c r="L26" s="21">
        <f t="shared" si="0"/>
        <v>2371</v>
      </c>
      <c r="M26" s="2"/>
    </row>
    <row r="27" spans="1:13" ht="13.25" customHeight="1" x14ac:dyDescent="0.2">
      <c r="A27" s="56" t="s">
        <v>5</v>
      </c>
      <c r="B27" s="57"/>
      <c r="C27" s="22">
        <f>SUM(C22:C26)</f>
        <v>8962</v>
      </c>
      <c r="D27" s="22">
        <f>SUM(D22:D26)</f>
        <v>7717</v>
      </c>
      <c r="E27" s="22">
        <f>SUM(E22:E26)</f>
        <v>8197</v>
      </c>
      <c r="F27" s="23">
        <f t="shared" si="1"/>
        <v>15914</v>
      </c>
      <c r="G27" s="5"/>
      <c r="H27" s="6" t="s">
        <v>11</v>
      </c>
      <c r="I27" s="7">
        <v>283</v>
      </c>
      <c r="J27" s="7">
        <v>344</v>
      </c>
      <c r="K27" s="7">
        <v>296</v>
      </c>
      <c r="L27" s="21">
        <f t="shared" si="0"/>
        <v>640</v>
      </c>
      <c r="M27" s="2"/>
    </row>
    <row r="28" spans="1:13" ht="13.25" customHeight="1" x14ac:dyDescent="0.2">
      <c r="A28" s="13" t="s">
        <v>25</v>
      </c>
      <c r="B28" s="6" t="s">
        <v>8</v>
      </c>
      <c r="C28" s="7">
        <v>2196</v>
      </c>
      <c r="D28" s="7">
        <v>2026</v>
      </c>
      <c r="E28" s="7">
        <v>2238</v>
      </c>
      <c r="F28" s="20">
        <f t="shared" si="1"/>
        <v>4264</v>
      </c>
      <c r="G28" s="58" t="s">
        <v>5</v>
      </c>
      <c r="H28" s="57"/>
      <c r="I28" s="22">
        <f>SUM(I24:I27)</f>
        <v>3069</v>
      </c>
      <c r="J28" s="22">
        <f>SUM(J24:J27)</f>
        <v>3216</v>
      </c>
      <c r="K28" s="22">
        <f>SUM(K24:K27)</f>
        <v>3228</v>
      </c>
      <c r="L28" s="24">
        <f t="shared" si="0"/>
        <v>6444</v>
      </c>
      <c r="M28" s="31"/>
    </row>
    <row r="29" spans="1:13" ht="13.25" customHeight="1" x14ac:dyDescent="0.2">
      <c r="A29" s="13"/>
      <c r="B29" s="6" t="s">
        <v>4</v>
      </c>
      <c r="C29" s="7">
        <v>1480</v>
      </c>
      <c r="D29" s="7">
        <v>1539</v>
      </c>
      <c r="E29" s="7">
        <v>1614</v>
      </c>
      <c r="F29" s="20">
        <f t="shared" si="1"/>
        <v>3153</v>
      </c>
      <c r="G29" s="5" t="s">
        <v>23</v>
      </c>
      <c r="H29" s="6" t="s">
        <v>8</v>
      </c>
      <c r="I29" s="7">
        <v>1273</v>
      </c>
      <c r="J29" s="7">
        <v>1403</v>
      </c>
      <c r="K29" s="7">
        <v>1406</v>
      </c>
      <c r="L29" s="21">
        <f t="shared" si="0"/>
        <v>2809</v>
      </c>
      <c r="M29" s="2"/>
    </row>
    <row r="30" spans="1:13" ht="13.25" customHeight="1" x14ac:dyDescent="0.2">
      <c r="A30" s="13"/>
      <c r="B30" s="6" t="s">
        <v>10</v>
      </c>
      <c r="C30" s="7">
        <v>1561</v>
      </c>
      <c r="D30" s="7">
        <v>1555</v>
      </c>
      <c r="E30" s="7">
        <v>1657</v>
      </c>
      <c r="F30" s="20">
        <f t="shared" si="1"/>
        <v>3212</v>
      </c>
      <c r="G30" s="5"/>
      <c r="H30" s="6" t="s">
        <v>4</v>
      </c>
      <c r="I30" s="7">
        <v>926</v>
      </c>
      <c r="J30" s="7">
        <v>939</v>
      </c>
      <c r="K30" s="7">
        <v>938</v>
      </c>
      <c r="L30" s="21">
        <f t="shared" si="0"/>
        <v>1877</v>
      </c>
      <c r="M30" s="2"/>
    </row>
    <row r="31" spans="1:13" ht="13.25" customHeight="1" x14ac:dyDescent="0.2">
      <c r="A31" s="13"/>
      <c r="B31" s="6" t="s">
        <v>11</v>
      </c>
      <c r="C31" s="7">
        <v>1947</v>
      </c>
      <c r="D31" s="7">
        <v>2000</v>
      </c>
      <c r="E31" s="7">
        <v>2114</v>
      </c>
      <c r="F31" s="20">
        <f t="shared" si="1"/>
        <v>4114</v>
      </c>
      <c r="G31" s="5"/>
      <c r="H31" s="6" t="s">
        <v>10</v>
      </c>
      <c r="I31" s="7">
        <v>945</v>
      </c>
      <c r="J31" s="7">
        <v>832</v>
      </c>
      <c r="K31" s="7">
        <v>915</v>
      </c>
      <c r="L31" s="21">
        <f t="shared" si="0"/>
        <v>1747</v>
      </c>
      <c r="M31" s="2"/>
    </row>
    <row r="32" spans="1:13" ht="13.25" customHeight="1" x14ac:dyDescent="0.2">
      <c r="A32" s="56" t="s">
        <v>5</v>
      </c>
      <c r="B32" s="57"/>
      <c r="C32" s="22">
        <f>SUM(C28:C31)</f>
        <v>7184</v>
      </c>
      <c r="D32" s="22">
        <f>SUM(D28:D31)</f>
        <v>7120</v>
      </c>
      <c r="E32" s="22">
        <f>SUM(E28:E31)</f>
        <v>7623</v>
      </c>
      <c r="F32" s="23">
        <f t="shared" si="1"/>
        <v>14743</v>
      </c>
      <c r="G32" s="5"/>
      <c r="H32" s="6" t="s">
        <v>11</v>
      </c>
      <c r="I32" s="7">
        <v>1419</v>
      </c>
      <c r="J32" s="7">
        <v>1432</v>
      </c>
      <c r="K32" s="7">
        <v>1561</v>
      </c>
      <c r="L32" s="21">
        <f t="shared" si="0"/>
        <v>2993</v>
      </c>
      <c r="M32" s="2"/>
    </row>
    <row r="33" spans="1:13" ht="13.25" customHeight="1" x14ac:dyDescent="0.2">
      <c r="A33" s="13" t="s">
        <v>26</v>
      </c>
      <c r="B33" s="6" t="s">
        <v>8</v>
      </c>
      <c r="C33" s="7">
        <v>743</v>
      </c>
      <c r="D33" s="7">
        <v>762</v>
      </c>
      <c r="E33" s="7">
        <v>805</v>
      </c>
      <c r="F33" s="20">
        <f t="shared" si="1"/>
        <v>1567</v>
      </c>
      <c r="G33" s="5"/>
      <c r="H33" s="6" t="s">
        <v>12</v>
      </c>
      <c r="I33" s="7">
        <v>901</v>
      </c>
      <c r="J33" s="7">
        <v>1038</v>
      </c>
      <c r="K33" s="7">
        <v>1043</v>
      </c>
      <c r="L33" s="21">
        <f t="shared" si="0"/>
        <v>2081</v>
      </c>
      <c r="M33" s="2"/>
    </row>
    <row r="34" spans="1:13" ht="13.25" customHeight="1" x14ac:dyDescent="0.2">
      <c r="A34" s="13"/>
      <c r="B34" s="6" t="s">
        <v>4</v>
      </c>
      <c r="C34" s="7">
        <v>979</v>
      </c>
      <c r="D34" s="7">
        <v>1064</v>
      </c>
      <c r="E34" s="7">
        <v>1094</v>
      </c>
      <c r="F34" s="20">
        <f t="shared" si="1"/>
        <v>2158</v>
      </c>
      <c r="G34" s="5"/>
      <c r="H34" s="6" t="s">
        <v>13</v>
      </c>
      <c r="I34" s="7">
        <v>784</v>
      </c>
      <c r="J34" s="7">
        <v>751</v>
      </c>
      <c r="K34" s="7">
        <v>749</v>
      </c>
      <c r="L34" s="21">
        <f t="shared" si="0"/>
        <v>1500</v>
      </c>
      <c r="M34" s="2"/>
    </row>
    <row r="35" spans="1:13" ht="13.25" customHeight="1" x14ac:dyDescent="0.2">
      <c r="A35" s="13"/>
      <c r="B35" s="6" t="s">
        <v>10</v>
      </c>
      <c r="C35" s="7">
        <v>969</v>
      </c>
      <c r="D35" s="7">
        <v>1063</v>
      </c>
      <c r="E35" s="7">
        <v>1019</v>
      </c>
      <c r="F35" s="20">
        <f t="shared" si="1"/>
        <v>2082</v>
      </c>
      <c r="G35" s="58" t="s">
        <v>5</v>
      </c>
      <c r="H35" s="57"/>
      <c r="I35" s="22">
        <f>SUM(I29:I34)</f>
        <v>6248</v>
      </c>
      <c r="J35" s="22">
        <f>SUM(J29:J34)</f>
        <v>6395</v>
      </c>
      <c r="K35" s="22">
        <f>SUM(K29:K34)</f>
        <v>6612</v>
      </c>
      <c r="L35" s="24">
        <f t="shared" si="0"/>
        <v>13007</v>
      </c>
      <c r="M35" s="31"/>
    </row>
    <row r="36" spans="1:13" ht="13.25" customHeight="1" x14ac:dyDescent="0.2">
      <c r="A36" s="13"/>
      <c r="B36" s="6" t="s">
        <v>11</v>
      </c>
      <c r="C36" s="7">
        <v>1084</v>
      </c>
      <c r="D36" s="7">
        <v>1022</v>
      </c>
      <c r="E36" s="7">
        <v>1022</v>
      </c>
      <c r="F36" s="20">
        <f t="shared" si="1"/>
        <v>2044</v>
      </c>
      <c r="G36" s="59"/>
      <c r="H36" s="60"/>
      <c r="I36" s="19"/>
      <c r="J36" s="19"/>
      <c r="K36" s="19"/>
      <c r="L36" s="21"/>
      <c r="M36" s="2"/>
    </row>
    <row r="37" spans="1:13" ht="13.25" customHeight="1" x14ac:dyDescent="0.2">
      <c r="A37" s="56" t="s">
        <v>5</v>
      </c>
      <c r="B37" s="57"/>
      <c r="C37" s="22">
        <f>SUM(C33:C36)</f>
        <v>3775</v>
      </c>
      <c r="D37" s="22">
        <f>SUM(D33:D36)</f>
        <v>3911</v>
      </c>
      <c r="E37" s="22">
        <f>SUM(E33:E36)</f>
        <v>3940</v>
      </c>
      <c r="F37" s="23">
        <f t="shared" si="1"/>
        <v>7851</v>
      </c>
      <c r="G37" s="61" t="s">
        <v>6</v>
      </c>
      <c r="H37" s="62"/>
      <c r="I37" s="37">
        <f>C13+C21+C27+C32+C37+C44+I13+I19+I23+I28+I35</f>
        <v>96696</v>
      </c>
      <c r="J37" s="37">
        <f>D13+D21+D27+D32+D37+D44+J13+J19+J23+J28+J35</f>
        <v>92593</v>
      </c>
      <c r="K37" s="37">
        <f>E13+E21+E27+E32+E37+E44+K13+K19+K23+K28+K35</f>
        <v>97434</v>
      </c>
      <c r="L37" s="38">
        <f>SUM(J37:K37)</f>
        <v>190027</v>
      </c>
      <c r="M37" s="32"/>
    </row>
    <row r="38" spans="1:13" ht="13.25" customHeight="1" x14ac:dyDescent="0.2">
      <c r="A38" s="13" t="s">
        <v>27</v>
      </c>
      <c r="B38" s="6" t="s">
        <v>8</v>
      </c>
      <c r="C38" s="7">
        <v>1048</v>
      </c>
      <c r="D38" s="7">
        <v>1069</v>
      </c>
      <c r="E38" s="7">
        <v>1079</v>
      </c>
      <c r="F38" s="20">
        <f t="shared" si="1"/>
        <v>2148</v>
      </c>
      <c r="G38" s="63"/>
      <c r="H38" s="64"/>
      <c r="I38" s="28"/>
      <c r="J38" s="28"/>
      <c r="K38" s="28"/>
      <c r="L38" s="36"/>
      <c r="M38" s="33"/>
    </row>
    <row r="39" spans="1:13" ht="13.25" customHeight="1" x14ac:dyDescent="0.2">
      <c r="A39" s="13"/>
      <c r="B39" s="6" t="s">
        <v>4</v>
      </c>
      <c r="C39" s="7">
        <v>758</v>
      </c>
      <c r="D39" s="7">
        <v>752</v>
      </c>
      <c r="E39" s="7">
        <v>801</v>
      </c>
      <c r="F39" s="20">
        <f t="shared" si="1"/>
        <v>1553</v>
      </c>
      <c r="G39" s="65" t="s">
        <v>29</v>
      </c>
      <c r="H39" s="60"/>
      <c r="I39" s="7">
        <f>'0901'!I37-'0801'!I37</f>
        <v>-55</v>
      </c>
      <c r="J39" s="7">
        <f>'0901'!J37-'0801'!J37</f>
        <v>-74</v>
      </c>
      <c r="K39" s="7">
        <f>'0901'!K37-'0801'!K37</f>
        <v>18</v>
      </c>
      <c r="L39" s="39">
        <f>SUM(J39:K39)</f>
        <v>-56</v>
      </c>
      <c r="M39" s="32"/>
    </row>
    <row r="40" spans="1:13" ht="13.25" customHeight="1" x14ac:dyDescent="0.2">
      <c r="A40" s="13"/>
      <c r="B40" s="6" t="s">
        <v>10</v>
      </c>
      <c r="C40" s="7">
        <v>1062</v>
      </c>
      <c r="D40" s="7">
        <v>1046</v>
      </c>
      <c r="E40" s="7">
        <v>1042</v>
      </c>
      <c r="F40" s="20">
        <f t="shared" si="1"/>
        <v>2088</v>
      </c>
      <c r="G40" s="65"/>
      <c r="H40" s="66"/>
      <c r="I40" s="7"/>
      <c r="J40" s="7"/>
      <c r="K40" s="7"/>
      <c r="L40" s="14"/>
      <c r="M40" s="31"/>
    </row>
    <row r="41" spans="1:13" ht="13.25" customHeight="1" x14ac:dyDescent="0.2">
      <c r="A41" s="13"/>
      <c r="B41" s="6" t="s">
        <v>11</v>
      </c>
      <c r="C41" s="7">
        <v>1655</v>
      </c>
      <c r="D41" s="7">
        <v>1558</v>
      </c>
      <c r="E41" s="7">
        <v>1698</v>
      </c>
      <c r="F41" s="20">
        <f t="shared" si="1"/>
        <v>3256</v>
      </c>
      <c r="G41" s="65" t="s">
        <v>28</v>
      </c>
      <c r="H41" s="66"/>
      <c r="I41" s="7">
        <f>I37-96391</f>
        <v>305</v>
      </c>
      <c r="J41" s="7">
        <f>J37-92903</f>
        <v>-310</v>
      </c>
      <c r="K41" s="7">
        <f>K37-97435</f>
        <v>-1</v>
      </c>
      <c r="L41" s="39">
        <f>SUM(J41:K41)</f>
        <v>-311</v>
      </c>
      <c r="M41" s="31"/>
    </row>
    <row r="42" spans="1:13" ht="13.25" customHeight="1" x14ac:dyDescent="0.2">
      <c r="A42" s="13"/>
      <c r="B42" s="6" t="s">
        <v>12</v>
      </c>
      <c r="C42" s="7">
        <v>1394</v>
      </c>
      <c r="D42" s="7">
        <v>1252</v>
      </c>
      <c r="E42" s="7">
        <v>1331</v>
      </c>
      <c r="F42" s="20">
        <f t="shared" si="1"/>
        <v>2583</v>
      </c>
      <c r="G42" s="59"/>
      <c r="H42" s="60"/>
      <c r="I42" s="7"/>
      <c r="J42" s="7"/>
      <c r="K42" s="7"/>
      <c r="L42" s="14"/>
      <c r="M42" s="33"/>
    </row>
    <row r="43" spans="1:13" ht="13.25" customHeight="1" x14ac:dyDescent="0.2">
      <c r="A43" s="13"/>
      <c r="B43" s="6" t="s">
        <v>13</v>
      </c>
      <c r="C43" s="7">
        <v>2540</v>
      </c>
      <c r="D43" s="7">
        <v>2182</v>
      </c>
      <c r="E43" s="7">
        <v>2117</v>
      </c>
      <c r="F43" s="20">
        <f t="shared" si="1"/>
        <v>4299</v>
      </c>
      <c r="G43" s="59"/>
      <c r="H43" s="60"/>
      <c r="I43" s="7"/>
      <c r="J43" s="7"/>
      <c r="K43" s="7"/>
      <c r="L43" s="14"/>
      <c r="M43" s="33"/>
    </row>
    <row r="44" spans="1:13" ht="13.25" customHeight="1" thickBot="1" x14ac:dyDescent="0.25">
      <c r="A44" s="67" t="s">
        <v>5</v>
      </c>
      <c r="B44" s="68"/>
      <c r="C44" s="25">
        <f>SUM(C38:C43)</f>
        <v>8457</v>
      </c>
      <c r="D44" s="25">
        <f>SUM(D38:D43)</f>
        <v>7859</v>
      </c>
      <c r="E44" s="25">
        <f>SUM(E38:E43)</f>
        <v>8068</v>
      </c>
      <c r="F44" s="26">
        <f t="shared" si="1"/>
        <v>15927</v>
      </c>
      <c r="G44" s="69"/>
      <c r="H44" s="70"/>
      <c r="I44" s="15"/>
      <c r="J44" s="15"/>
      <c r="K44" s="15"/>
      <c r="L44" s="16"/>
      <c r="M44" s="32"/>
    </row>
    <row r="45" spans="1:13" ht="12.5" thickTop="1" x14ac:dyDescent="0.2"/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3 L4:L38 L4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45"/>
  <sheetViews>
    <sheetView view="pageBreakPreview" zoomScaleNormal="100" zoomScaleSheetLayoutView="100" workbookViewId="0"/>
  </sheetViews>
  <sheetFormatPr defaultColWidth="9.09765625" defaultRowHeight="12" x14ac:dyDescent="0.2"/>
  <cols>
    <col min="1" max="1" width="9.69921875" style="1" customWidth="1"/>
    <col min="2" max="2" width="8.69921875" style="1" customWidth="1"/>
    <col min="3" max="6" width="12.69921875" style="1" customWidth="1"/>
    <col min="7" max="7" width="9.69921875" style="1" customWidth="1"/>
    <col min="8" max="8" width="8.69921875" style="1" customWidth="1"/>
    <col min="9" max="12" width="12.69921875" style="1" customWidth="1"/>
    <col min="13" max="13" width="0.296875" style="1" customWidth="1"/>
    <col min="14" max="16384" width="9.09765625" style="1"/>
  </cols>
  <sheetData>
    <row r="1" spans="1:15" ht="12.5" thickBot="1" x14ac:dyDescent="0.25">
      <c r="K1" s="45" t="s">
        <v>36</v>
      </c>
      <c r="L1" s="46"/>
    </row>
    <row r="2" spans="1:15" ht="12.5" thickTop="1" x14ac:dyDescent="0.2">
      <c r="A2" s="47" t="s">
        <v>0</v>
      </c>
      <c r="B2" s="48"/>
      <c r="C2" s="51" t="s">
        <v>7</v>
      </c>
      <c r="D2" s="52"/>
      <c r="E2" s="52"/>
      <c r="F2" s="52"/>
      <c r="G2" s="53" t="s">
        <v>0</v>
      </c>
      <c r="H2" s="48"/>
      <c r="I2" s="51" t="s">
        <v>7</v>
      </c>
      <c r="J2" s="52"/>
      <c r="K2" s="52"/>
      <c r="L2" s="55"/>
      <c r="M2" s="29"/>
    </row>
    <row r="3" spans="1:15" ht="12.5" thickBot="1" x14ac:dyDescent="0.25">
      <c r="A3" s="49"/>
      <c r="B3" s="50"/>
      <c r="C3" s="9" t="s">
        <v>1</v>
      </c>
      <c r="D3" s="9" t="s">
        <v>2</v>
      </c>
      <c r="E3" s="9" t="s">
        <v>3</v>
      </c>
      <c r="F3" s="10" t="s">
        <v>20</v>
      </c>
      <c r="G3" s="54"/>
      <c r="H3" s="50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25" customHeight="1" thickTop="1" x14ac:dyDescent="0.2">
      <c r="A4" s="12" t="s">
        <v>9</v>
      </c>
      <c r="B4" s="8" t="s">
        <v>8</v>
      </c>
      <c r="C4" s="35">
        <v>1618</v>
      </c>
      <c r="D4" s="35">
        <v>1451</v>
      </c>
      <c r="E4" s="35">
        <v>1529</v>
      </c>
      <c r="F4" s="17">
        <f>SUM(D4:E4)</f>
        <v>2980</v>
      </c>
      <c r="G4" s="40" t="s">
        <v>18</v>
      </c>
      <c r="H4" s="27" t="s">
        <v>8</v>
      </c>
      <c r="I4" s="35">
        <v>1845</v>
      </c>
      <c r="J4" s="35">
        <v>1579</v>
      </c>
      <c r="K4" s="35">
        <v>1567</v>
      </c>
      <c r="L4" s="18">
        <f t="shared" ref="L4:L35" si="0">SUM(J4:K4)</f>
        <v>3146</v>
      </c>
      <c r="M4" s="2"/>
    </row>
    <row r="5" spans="1:15" ht="13.25" customHeight="1" x14ac:dyDescent="0.2">
      <c r="A5" s="13"/>
      <c r="B5" s="4" t="s">
        <v>4</v>
      </c>
      <c r="C5" s="7">
        <v>1855</v>
      </c>
      <c r="D5" s="7">
        <v>1682</v>
      </c>
      <c r="E5" s="7">
        <v>1752</v>
      </c>
      <c r="F5" s="20">
        <f t="shared" ref="F5:F44" si="1">SUM(D5:E5)</f>
        <v>3434</v>
      </c>
      <c r="G5" s="5"/>
      <c r="H5" s="4" t="s">
        <v>4</v>
      </c>
      <c r="I5" s="7">
        <v>1409</v>
      </c>
      <c r="J5" s="7">
        <v>1171</v>
      </c>
      <c r="K5" s="7">
        <v>1203</v>
      </c>
      <c r="L5" s="21">
        <f t="shared" si="0"/>
        <v>2374</v>
      </c>
      <c r="M5" s="2"/>
    </row>
    <row r="6" spans="1:15" ht="13.25" customHeight="1" x14ac:dyDescent="0.2">
      <c r="A6" s="13"/>
      <c r="B6" s="4" t="s">
        <v>10</v>
      </c>
      <c r="C6" s="7">
        <v>6436</v>
      </c>
      <c r="D6" s="7">
        <v>4896</v>
      </c>
      <c r="E6" s="7">
        <v>5475</v>
      </c>
      <c r="F6" s="20">
        <f t="shared" si="1"/>
        <v>10371</v>
      </c>
      <c r="G6" s="5"/>
      <c r="H6" s="4" t="s">
        <v>10</v>
      </c>
      <c r="I6" s="7">
        <v>1084</v>
      </c>
      <c r="J6" s="7">
        <v>940</v>
      </c>
      <c r="K6" s="7">
        <v>904</v>
      </c>
      <c r="L6" s="21">
        <f t="shared" si="0"/>
        <v>1844</v>
      </c>
      <c r="M6" s="2"/>
    </row>
    <row r="7" spans="1:15" ht="13.25" customHeight="1" x14ac:dyDescent="0.2">
      <c r="A7" s="13"/>
      <c r="B7" s="4" t="s">
        <v>11</v>
      </c>
      <c r="C7" s="7">
        <v>3472</v>
      </c>
      <c r="D7" s="7">
        <v>3014</v>
      </c>
      <c r="E7" s="7">
        <v>3300</v>
      </c>
      <c r="F7" s="20">
        <f t="shared" si="1"/>
        <v>6314</v>
      </c>
      <c r="G7" s="5"/>
      <c r="H7" s="4" t="s">
        <v>11</v>
      </c>
      <c r="I7" s="7">
        <v>1686</v>
      </c>
      <c r="J7" s="7">
        <v>1582</v>
      </c>
      <c r="K7" s="7">
        <v>1575</v>
      </c>
      <c r="L7" s="21">
        <f t="shared" si="0"/>
        <v>3157</v>
      </c>
      <c r="M7" s="2"/>
      <c r="N7" s="34"/>
      <c r="O7" s="34"/>
    </row>
    <row r="8" spans="1:15" ht="13.25" customHeight="1" x14ac:dyDescent="0.2">
      <c r="A8" s="13"/>
      <c r="B8" s="4" t="s">
        <v>12</v>
      </c>
      <c r="C8" s="7">
        <v>2535</v>
      </c>
      <c r="D8" s="7">
        <v>2694</v>
      </c>
      <c r="E8" s="7">
        <v>3226</v>
      </c>
      <c r="F8" s="20">
        <f t="shared" si="1"/>
        <v>5920</v>
      </c>
      <c r="G8" s="5"/>
      <c r="H8" s="4" t="s">
        <v>12</v>
      </c>
      <c r="I8" s="7">
        <v>1497</v>
      </c>
      <c r="J8" s="7">
        <v>1405</v>
      </c>
      <c r="K8" s="7">
        <v>1405</v>
      </c>
      <c r="L8" s="21">
        <f t="shared" si="0"/>
        <v>2810</v>
      </c>
      <c r="M8" s="2"/>
    </row>
    <row r="9" spans="1:15" ht="13.25" customHeight="1" x14ac:dyDescent="0.2">
      <c r="A9" s="13"/>
      <c r="B9" s="4" t="s">
        <v>13</v>
      </c>
      <c r="C9" s="7">
        <v>2251</v>
      </c>
      <c r="D9" s="7">
        <v>2182</v>
      </c>
      <c r="E9" s="7">
        <v>2344</v>
      </c>
      <c r="F9" s="20">
        <f t="shared" si="1"/>
        <v>4526</v>
      </c>
      <c r="G9" s="5"/>
      <c r="H9" s="4" t="s">
        <v>13</v>
      </c>
      <c r="I9" s="7">
        <v>1587</v>
      </c>
      <c r="J9" s="7">
        <v>1406</v>
      </c>
      <c r="K9" s="7">
        <v>1594</v>
      </c>
      <c r="L9" s="21">
        <f t="shared" si="0"/>
        <v>3000</v>
      </c>
      <c r="M9" s="2"/>
    </row>
    <row r="10" spans="1:15" ht="13.25" customHeight="1" x14ac:dyDescent="0.2">
      <c r="A10" s="13"/>
      <c r="B10" s="4" t="s">
        <v>14</v>
      </c>
      <c r="C10" s="7">
        <v>2473</v>
      </c>
      <c r="D10" s="7">
        <v>2438</v>
      </c>
      <c r="E10" s="7">
        <v>2740</v>
      </c>
      <c r="F10" s="20">
        <f t="shared" si="1"/>
        <v>5178</v>
      </c>
      <c r="G10" s="5"/>
      <c r="H10" s="4" t="s">
        <v>14</v>
      </c>
      <c r="I10" s="7">
        <v>1450</v>
      </c>
      <c r="J10" s="7">
        <v>1433</v>
      </c>
      <c r="K10" s="7">
        <v>1510</v>
      </c>
      <c r="L10" s="21">
        <f t="shared" si="0"/>
        <v>2943</v>
      </c>
      <c r="M10" s="2"/>
    </row>
    <row r="11" spans="1:15" ht="13.25" customHeight="1" x14ac:dyDescent="0.2">
      <c r="A11" s="13"/>
      <c r="B11" s="4" t="s">
        <v>15</v>
      </c>
      <c r="C11" s="7">
        <v>1576</v>
      </c>
      <c r="D11" s="7">
        <v>1687</v>
      </c>
      <c r="E11" s="7">
        <v>1867</v>
      </c>
      <c r="F11" s="20">
        <f t="shared" si="1"/>
        <v>3554</v>
      </c>
      <c r="G11" s="5"/>
      <c r="H11" s="4" t="s">
        <v>15</v>
      </c>
      <c r="I11" s="7">
        <v>1616</v>
      </c>
      <c r="J11" s="7">
        <v>1676</v>
      </c>
      <c r="K11" s="7">
        <v>1766</v>
      </c>
      <c r="L11" s="21">
        <f t="shared" si="0"/>
        <v>3442</v>
      </c>
      <c r="M11" s="2"/>
    </row>
    <row r="12" spans="1:15" ht="13.25" customHeight="1" x14ac:dyDescent="0.2">
      <c r="A12" s="13"/>
      <c r="B12" s="4" t="s">
        <v>16</v>
      </c>
      <c r="C12" s="7">
        <v>2002</v>
      </c>
      <c r="D12" s="7">
        <v>2303</v>
      </c>
      <c r="E12" s="7">
        <v>2464</v>
      </c>
      <c r="F12" s="20">
        <f t="shared" si="1"/>
        <v>4767</v>
      </c>
      <c r="G12" s="5"/>
      <c r="H12" s="4" t="s">
        <v>16</v>
      </c>
      <c r="I12" s="7">
        <v>1480</v>
      </c>
      <c r="J12" s="7">
        <v>1482</v>
      </c>
      <c r="K12" s="7">
        <v>1601</v>
      </c>
      <c r="L12" s="21">
        <f t="shared" si="0"/>
        <v>3083</v>
      </c>
      <c r="M12" s="2"/>
    </row>
    <row r="13" spans="1:15" ht="13.25" customHeight="1" x14ac:dyDescent="0.2">
      <c r="A13" s="56" t="s">
        <v>5</v>
      </c>
      <c r="B13" s="57"/>
      <c r="C13" s="22">
        <f>SUM(C4:C12)</f>
        <v>24218</v>
      </c>
      <c r="D13" s="22">
        <f>SUM(D4:D12)</f>
        <v>22347</v>
      </c>
      <c r="E13" s="22">
        <f>SUM(E4:E12)</f>
        <v>24697</v>
      </c>
      <c r="F13" s="23">
        <f t="shared" si="1"/>
        <v>47044</v>
      </c>
      <c r="G13" s="58" t="s">
        <v>5</v>
      </c>
      <c r="H13" s="57"/>
      <c r="I13" s="22">
        <f>SUM(I4:I12)</f>
        <v>13654</v>
      </c>
      <c r="J13" s="22">
        <f>SUM(J4:J12)</f>
        <v>12674</v>
      </c>
      <c r="K13" s="22">
        <f>SUM(K4:K12)</f>
        <v>13125</v>
      </c>
      <c r="L13" s="24">
        <f t="shared" si="0"/>
        <v>25799</v>
      </c>
      <c r="M13" s="31"/>
    </row>
    <row r="14" spans="1:15" ht="13.25" customHeight="1" x14ac:dyDescent="0.2">
      <c r="A14" s="13" t="s">
        <v>24</v>
      </c>
      <c r="B14" s="6" t="s">
        <v>8</v>
      </c>
      <c r="C14" s="7">
        <v>1177</v>
      </c>
      <c r="D14" s="7">
        <v>1051</v>
      </c>
      <c r="E14" s="7">
        <v>1139</v>
      </c>
      <c r="F14" s="20">
        <f t="shared" si="1"/>
        <v>2190</v>
      </c>
      <c r="G14" s="3" t="s">
        <v>21</v>
      </c>
      <c r="H14" s="4" t="s">
        <v>8</v>
      </c>
      <c r="I14" s="7">
        <v>1812</v>
      </c>
      <c r="J14" s="7">
        <v>1884</v>
      </c>
      <c r="K14" s="7">
        <v>1869</v>
      </c>
      <c r="L14" s="21">
        <f t="shared" si="0"/>
        <v>3753</v>
      </c>
      <c r="M14" s="2"/>
    </row>
    <row r="15" spans="1:15" ht="13.25" customHeight="1" x14ac:dyDescent="0.2">
      <c r="A15" s="13"/>
      <c r="B15" s="6" t="s">
        <v>4</v>
      </c>
      <c r="C15" s="7">
        <v>2029</v>
      </c>
      <c r="D15" s="7">
        <v>1819</v>
      </c>
      <c r="E15" s="7">
        <v>2027</v>
      </c>
      <c r="F15" s="20">
        <f t="shared" si="1"/>
        <v>3846</v>
      </c>
      <c r="G15" s="5"/>
      <c r="H15" s="4" t="s">
        <v>4</v>
      </c>
      <c r="I15" s="7">
        <v>1147</v>
      </c>
      <c r="J15" s="7">
        <v>1204</v>
      </c>
      <c r="K15" s="7">
        <v>1316</v>
      </c>
      <c r="L15" s="21">
        <f t="shared" si="0"/>
        <v>2520</v>
      </c>
      <c r="M15" s="2"/>
    </row>
    <row r="16" spans="1:15" ht="13.25" customHeight="1" x14ac:dyDescent="0.2">
      <c r="A16" s="13"/>
      <c r="B16" s="6" t="s">
        <v>10</v>
      </c>
      <c r="C16" s="7">
        <v>1079</v>
      </c>
      <c r="D16" s="7">
        <v>1182</v>
      </c>
      <c r="E16" s="7">
        <v>1135</v>
      </c>
      <c r="F16" s="20">
        <f t="shared" si="1"/>
        <v>2317</v>
      </c>
      <c r="G16" s="5"/>
      <c r="H16" s="4" t="s">
        <v>10</v>
      </c>
      <c r="I16" s="7">
        <v>1091</v>
      </c>
      <c r="J16" s="7">
        <v>1059</v>
      </c>
      <c r="K16" s="7">
        <v>1212</v>
      </c>
      <c r="L16" s="21">
        <f t="shared" si="0"/>
        <v>2271</v>
      </c>
      <c r="M16" s="2"/>
    </row>
    <row r="17" spans="1:13" ht="13.25" customHeight="1" x14ac:dyDescent="0.2">
      <c r="A17" s="13"/>
      <c r="B17" s="6" t="s">
        <v>11</v>
      </c>
      <c r="C17" s="7">
        <v>1582</v>
      </c>
      <c r="D17" s="7">
        <v>1596</v>
      </c>
      <c r="E17" s="7">
        <v>1703</v>
      </c>
      <c r="F17" s="20">
        <f t="shared" si="1"/>
        <v>3299</v>
      </c>
      <c r="G17" s="5"/>
      <c r="H17" s="4" t="s">
        <v>11</v>
      </c>
      <c r="I17" s="7">
        <v>1543</v>
      </c>
      <c r="J17" s="7">
        <v>1569</v>
      </c>
      <c r="K17" s="7">
        <v>1611</v>
      </c>
      <c r="L17" s="21">
        <f t="shared" si="0"/>
        <v>3180</v>
      </c>
      <c r="M17" s="2"/>
    </row>
    <row r="18" spans="1:13" ht="13.25" customHeight="1" x14ac:dyDescent="0.2">
      <c r="A18" s="13"/>
      <c r="B18" s="6" t="s">
        <v>12</v>
      </c>
      <c r="C18" s="7">
        <v>1351</v>
      </c>
      <c r="D18" s="7">
        <v>1361</v>
      </c>
      <c r="E18" s="7">
        <v>1329</v>
      </c>
      <c r="F18" s="20">
        <f t="shared" si="1"/>
        <v>2690</v>
      </c>
      <c r="G18" s="5"/>
      <c r="H18" s="4" t="s">
        <v>12</v>
      </c>
      <c r="I18" s="7">
        <v>482</v>
      </c>
      <c r="J18" s="7">
        <v>434</v>
      </c>
      <c r="K18" s="7">
        <v>492</v>
      </c>
      <c r="L18" s="21">
        <f t="shared" si="0"/>
        <v>926</v>
      </c>
      <c r="M18" s="2"/>
    </row>
    <row r="19" spans="1:13" ht="13.25" customHeight="1" x14ac:dyDescent="0.2">
      <c r="A19" s="13"/>
      <c r="B19" s="6" t="s">
        <v>13</v>
      </c>
      <c r="C19" s="7">
        <v>2884</v>
      </c>
      <c r="D19" s="7">
        <v>3070</v>
      </c>
      <c r="E19" s="7">
        <v>3304</v>
      </c>
      <c r="F19" s="20">
        <f t="shared" si="1"/>
        <v>6374</v>
      </c>
      <c r="G19" s="58" t="s">
        <v>5</v>
      </c>
      <c r="H19" s="57"/>
      <c r="I19" s="22">
        <f>SUM(I14:I18)</f>
        <v>6075</v>
      </c>
      <c r="J19" s="22">
        <f>SUM(J14:J18)</f>
        <v>6150</v>
      </c>
      <c r="K19" s="22">
        <f>SUM(K14:K18)</f>
        <v>6500</v>
      </c>
      <c r="L19" s="24">
        <f t="shared" si="0"/>
        <v>12650</v>
      </c>
      <c r="M19" s="31"/>
    </row>
    <row r="20" spans="1:13" ht="13.25" customHeight="1" x14ac:dyDescent="0.2">
      <c r="A20" s="13"/>
      <c r="B20" s="6" t="s">
        <v>14</v>
      </c>
      <c r="C20" s="7">
        <v>914</v>
      </c>
      <c r="D20" s="7">
        <v>952</v>
      </c>
      <c r="E20" s="7">
        <v>914</v>
      </c>
      <c r="F20" s="20">
        <f t="shared" si="1"/>
        <v>1866</v>
      </c>
      <c r="G20" s="5" t="s">
        <v>19</v>
      </c>
      <c r="H20" s="6" t="s">
        <v>8</v>
      </c>
      <c r="I20" s="7">
        <v>877</v>
      </c>
      <c r="J20" s="7">
        <v>927</v>
      </c>
      <c r="K20" s="7">
        <v>980</v>
      </c>
      <c r="L20" s="21">
        <f t="shared" si="0"/>
        <v>1907</v>
      </c>
      <c r="M20" s="2"/>
    </row>
    <row r="21" spans="1:13" ht="13.25" customHeight="1" x14ac:dyDescent="0.2">
      <c r="A21" s="56" t="s">
        <v>5</v>
      </c>
      <c r="B21" s="57"/>
      <c r="C21" s="22">
        <f>SUM(C14:C20)</f>
        <v>11016</v>
      </c>
      <c r="D21" s="22">
        <f>SUM(D14:D20)</f>
        <v>11031</v>
      </c>
      <c r="E21" s="22">
        <f>SUM(E14:E20)</f>
        <v>11551</v>
      </c>
      <c r="F21" s="23">
        <f t="shared" si="1"/>
        <v>22582</v>
      </c>
      <c r="G21" s="5"/>
      <c r="H21" s="6" t="s">
        <v>4</v>
      </c>
      <c r="I21" s="7">
        <v>2092</v>
      </c>
      <c r="J21" s="7">
        <v>2181</v>
      </c>
      <c r="K21" s="7">
        <v>1892</v>
      </c>
      <c r="L21" s="21">
        <f t="shared" si="0"/>
        <v>4073</v>
      </c>
      <c r="M21" s="2"/>
    </row>
    <row r="22" spans="1:13" ht="13.25" customHeight="1" x14ac:dyDescent="0.2">
      <c r="A22" s="13" t="s">
        <v>17</v>
      </c>
      <c r="B22" s="6" t="s">
        <v>8</v>
      </c>
      <c r="C22" s="7">
        <v>2821</v>
      </c>
      <c r="D22" s="7">
        <v>2369</v>
      </c>
      <c r="E22" s="7">
        <v>2538</v>
      </c>
      <c r="F22" s="20">
        <f t="shared" si="1"/>
        <v>4907</v>
      </c>
      <c r="G22" s="5"/>
      <c r="H22" s="6" t="s">
        <v>10</v>
      </c>
      <c r="I22" s="7">
        <v>1094</v>
      </c>
      <c r="J22" s="7">
        <v>1099</v>
      </c>
      <c r="K22" s="7">
        <v>1005</v>
      </c>
      <c r="L22" s="21">
        <f t="shared" si="0"/>
        <v>2104</v>
      </c>
      <c r="M22" s="2"/>
    </row>
    <row r="23" spans="1:13" ht="13.25" customHeight="1" x14ac:dyDescent="0.2">
      <c r="A23" s="13"/>
      <c r="B23" s="6" t="s">
        <v>4</v>
      </c>
      <c r="C23" s="7">
        <v>2015</v>
      </c>
      <c r="D23" s="7">
        <v>1584</v>
      </c>
      <c r="E23" s="7">
        <v>1716</v>
      </c>
      <c r="F23" s="20">
        <f t="shared" si="1"/>
        <v>3300</v>
      </c>
      <c r="G23" s="58" t="s">
        <v>5</v>
      </c>
      <c r="H23" s="57"/>
      <c r="I23" s="22">
        <f>SUM(I20:I22)</f>
        <v>4063</v>
      </c>
      <c r="J23" s="22">
        <f>SUM(J20:J22)</f>
        <v>4207</v>
      </c>
      <c r="K23" s="22">
        <f>SUM(K20:K22)</f>
        <v>3877</v>
      </c>
      <c r="L23" s="24">
        <f t="shared" si="0"/>
        <v>8084</v>
      </c>
      <c r="M23" s="31"/>
    </row>
    <row r="24" spans="1:13" ht="13.25" customHeight="1" x14ac:dyDescent="0.2">
      <c r="A24" s="13"/>
      <c r="B24" s="6" t="s">
        <v>10</v>
      </c>
      <c r="C24" s="7">
        <v>1250</v>
      </c>
      <c r="D24" s="7">
        <v>1088</v>
      </c>
      <c r="E24" s="7">
        <v>1227</v>
      </c>
      <c r="F24" s="20">
        <f t="shared" si="1"/>
        <v>2315</v>
      </c>
      <c r="G24" s="5" t="s">
        <v>22</v>
      </c>
      <c r="H24" s="6" t="s">
        <v>8</v>
      </c>
      <c r="I24" s="7">
        <v>515</v>
      </c>
      <c r="J24" s="7">
        <v>483</v>
      </c>
      <c r="K24" s="7">
        <v>506</v>
      </c>
      <c r="L24" s="21">
        <f t="shared" si="0"/>
        <v>989</v>
      </c>
      <c r="M24" s="2"/>
    </row>
    <row r="25" spans="1:13" ht="13.25" customHeight="1" x14ac:dyDescent="0.2">
      <c r="A25" s="13"/>
      <c r="B25" s="6" t="s">
        <v>11</v>
      </c>
      <c r="C25" s="7">
        <v>1156</v>
      </c>
      <c r="D25" s="7">
        <v>1061</v>
      </c>
      <c r="E25" s="7">
        <v>1066</v>
      </c>
      <c r="F25" s="20">
        <f t="shared" si="1"/>
        <v>2127</v>
      </c>
      <c r="G25" s="5"/>
      <c r="H25" s="6" t="s">
        <v>4</v>
      </c>
      <c r="I25" s="7">
        <v>1236</v>
      </c>
      <c r="J25" s="7">
        <v>1212</v>
      </c>
      <c r="K25" s="7">
        <v>1241</v>
      </c>
      <c r="L25" s="21">
        <f t="shared" si="0"/>
        <v>2453</v>
      </c>
      <c r="M25" s="2"/>
    </row>
    <row r="26" spans="1:13" ht="13.25" customHeight="1" x14ac:dyDescent="0.2">
      <c r="A26" s="13"/>
      <c r="B26" s="6" t="s">
        <v>12</v>
      </c>
      <c r="C26" s="7">
        <v>1739</v>
      </c>
      <c r="D26" s="7">
        <v>1639</v>
      </c>
      <c r="E26" s="7">
        <v>1653</v>
      </c>
      <c r="F26" s="20">
        <f t="shared" si="1"/>
        <v>3292</v>
      </c>
      <c r="G26" s="5"/>
      <c r="H26" s="6" t="s">
        <v>10</v>
      </c>
      <c r="I26" s="7">
        <v>1048</v>
      </c>
      <c r="J26" s="7">
        <v>1181</v>
      </c>
      <c r="K26" s="7">
        <v>1197</v>
      </c>
      <c r="L26" s="21">
        <f t="shared" si="0"/>
        <v>2378</v>
      </c>
      <c r="M26" s="2"/>
    </row>
    <row r="27" spans="1:13" ht="13.25" customHeight="1" x14ac:dyDescent="0.2">
      <c r="A27" s="56" t="s">
        <v>5</v>
      </c>
      <c r="B27" s="57"/>
      <c r="C27" s="22">
        <f>SUM(C22:C26)</f>
        <v>8981</v>
      </c>
      <c r="D27" s="22">
        <f>SUM(D22:D26)</f>
        <v>7741</v>
      </c>
      <c r="E27" s="22">
        <f>SUM(E22:E26)</f>
        <v>8200</v>
      </c>
      <c r="F27" s="23">
        <f t="shared" si="1"/>
        <v>15941</v>
      </c>
      <c r="G27" s="5"/>
      <c r="H27" s="6" t="s">
        <v>11</v>
      </c>
      <c r="I27" s="7">
        <v>287</v>
      </c>
      <c r="J27" s="7">
        <v>348</v>
      </c>
      <c r="K27" s="7">
        <v>302</v>
      </c>
      <c r="L27" s="21">
        <f t="shared" si="0"/>
        <v>650</v>
      </c>
      <c r="M27" s="2"/>
    </row>
    <row r="28" spans="1:13" ht="13.25" customHeight="1" x14ac:dyDescent="0.2">
      <c r="A28" s="13" t="s">
        <v>25</v>
      </c>
      <c r="B28" s="6" t="s">
        <v>8</v>
      </c>
      <c r="C28" s="7">
        <v>2207</v>
      </c>
      <c r="D28" s="7">
        <v>2036</v>
      </c>
      <c r="E28" s="7">
        <v>2243</v>
      </c>
      <c r="F28" s="20">
        <f t="shared" si="1"/>
        <v>4279</v>
      </c>
      <c r="G28" s="58" t="s">
        <v>5</v>
      </c>
      <c r="H28" s="57"/>
      <c r="I28" s="22">
        <f>SUM(I24:I27)</f>
        <v>3086</v>
      </c>
      <c r="J28" s="22">
        <f>SUM(J24:J27)</f>
        <v>3224</v>
      </c>
      <c r="K28" s="22">
        <f>SUM(K24:K27)</f>
        <v>3246</v>
      </c>
      <c r="L28" s="24">
        <f t="shared" si="0"/>
        <v>6470</v>
      </c>
      <c r="M28" s="31"/>
    </row>
    <row r="29" spans="1:13" ht="13.25" customHeight="1" x14ac:dyDescent="0.2">
      <c r="A29" s="13"/>
      <c r="B29" s="6" t="s">
        <v>4</v>
      </c>
      <c r="C29" s="7">
        <v>1479</v>
      </c>
      <c r="D29" s="7">
        <v>1543</v>
      </c>
      <c r="E29" s="7">
        <v>1607</v>
      </c>
      <c r="F29" s="20">
        <f t="shared" si="1"/>
        <v>3150</v>
      </c>
      <c r="G29" s="5" t="s">
        <v>23</v>
      </c>
      <c r="H29" s="6" t="s">
        <v>8</v>
      </c>
      <c r="I29" s="7">
        <v>1271</v>
      </c>
      <c r="J29" s="7">
        <v>1399</v>
      </c>
      <c r="K29" s="7">
        <v>1397</v>
      </c>
      <c r="L29" s="21">
        <f t="shared" si="0"/>
        <v>2796</v>
      </c>
      <c r="M29" s="2"/>
    </row>
    <row r="30" spans="1:13" ht="13.25" customHeight="1" x14ac:dyDescent="0.2">
      <c r="A30" s="13"/>
      <c r="B30" s="6" t="s">
        <v>10</v>
      </c>
      <c r="C30" s="7">
        <v>1561</v>
      </c>
      <c r="D30" s="7">
        <v>1559</v>
      </c>
      <c r="E30" s="7">
        <v>1654</v>
      </c>
      <c r="F30" s="20">
        <f t="shared" si="1"/>
        <v>3213</v>
      </c>
      <c r="G30" s="5"/>
      <c r="H30" s="6" t="s">
        <v>4</v>
      </c>
      <c r="I30" s="7">
        <v>923</v>
      </c>
      <c r="J30" s="7">
        <v>941</v>
      </c>
      <c r="K30" s="7">
        <v>933</v>
      </c>
      <c r="L30" s="21">
        <f t="shared" si="0"/>
        <v>1874</v>
      </c>
      <c r="M30" s="2"/>
    </row>
    <row r="31" spans="1:13" ht="13.25" customHeight="1" x14ac:dyDescent="0.2">
      <c r="A31" s="13"/>
      <c r="B31" s="6" t="s">
        <v>11</v>
      </c>
      <c r="C31" s="7">
        <v>1948</v>
      </c>
      <c r="D31" s="7">
        <v>2004</v>
      </c>
      <c r="E31" s="7">
        <v>2120</v>
      </c>
      <c r="F31" s="20">
        <f t="shared" si="1"/>
        <v>4124</v>
      </c>
      <c r="G31" s="5"/>
      <c r="H31" s="6" t="s">
        <v>10</v>
      </c>
      <c r="I31" s="7">
        <v>918</v>
      </c>
      <c r="J31" s="7">
        <v>816</v>
      </c>
      <c r="K31" s="7">
        <v>898</v>
      </c>
      <c r="L31" s="21">
        <f t="shared" si="0"/>
        <v>1714</v>
      </c>
      <c r="M31" s="2"/>
    </row>
    <row r="32" spans="1:13" ht="13.25" customHeight="1" x14ac:dyDescent="0.2">
      <c r="A32" s="56" t="s">
        <v>5</v>
      </c>
      <c r="B32" s="57"/>
      <c r="C32" s="22">
        <f>SUM(C28:C31)</f>
        <v>7195</v>
      </c>
      <c r="D32" s="22">
        <f>SUM(D28:D31)</f>
        <v>7142</v>
      </c>
      <c r="E32" s="22">
        <f>SUM(E28:E31)</f>
        <v>7624</v>
      </c>
      <c r="F32" s="23">
        <f t="shared" si="1"/>
        <v>14766</v>
      </c>
      <c r="G32" s="5"/>
      <c r="H32" s="6" t="s">
        <v>11</v>
      </c>
      <c r="I32" s="7">
        <v>1422</v>
      </c>
      <c r="J32" s="7">
        <v>1433</v>
      </c>
      <c r="K32" s="7">
        <v>1560</v>
      </c>
      <c r="L32" s="21">
        <f t="shared" si="0"/>
        <v>2993</v>
      </c>
      <c r="M32" s="2"/>
    </row>
    <row r="33" spans="1:13" ht="13.25" customHeight="1" x14ac:dyDescent="0.2">
      <c r="A33" s="13" t="s">
        <v>26</v>
      </c>
      <c r="B33" s="6" t="s">
        <v>8</v>
      </c>
      <c r="C33" s="7">
        <v>743</v>
      </c>
      <c r="D33" s="7">
        <v>764</v>
      </c>
      <c r="E33" s="7">
        <v>804</v>
      </c>
      <c r="F33" s="20">
        <f t="shared" si="1"/>
        <v>1568</v>
      </c>
      <c r="G33" s="5"/>
      <c r="H33" s="6" t="s">
        <v>12</v>
      </c>
      <c r="I33" s="7">
        <v>905</v>
      </c>
      <c r="J33" s="7">
        <v>1039</v>
      </c>
      <c r="K33" s="7">
        <v>1049</v>
      </c>
      <c r="L33" s="21">
        <f t="shared" si="0"/>
        <v>2088</v>
      </c>
      <c r="M33" s="2"/>
    </row>
    <row r="34" spans="1:13" ht="13.25" customHeight="1" x14ac:dyDescent="0.2">
      <c r="A34" s="13"/>
      <c r="B34" s="6" t="s">
        <v>4</v>
      </c>
      <c r="C34" s="7">
        <v>980</v>
      </c>
      <c r="D34" s="7">
        <v>1062</v>
      </c>
      <c r="E34" s="7">
        <v>1096</v>
      </c>
      <c r="F34" s="20">
        <f t="shared" si="1"/>
        <v>2158</v>
      </c>
      <c r="G34" s="5"/>
      <c r="H34" s="6" t="s">
        <v>13</v>
      </c>
      <c r="I34" s="7">
        <v>787</v>
      </c>
      <c r="J34" s="7">
        <v>751</v>
      </c>
      <c r="K34" s="7">
        <v>750</v>
      </c>
      <c r="L34" s="21">
        <f t="shared" si="0"/>
        <v>1501</v>
      </c>
      <c r="M34" s="2"/>
    </row>
    <row r="35" spans="1:13" ht="13.25" customHeight="1" x14ac:dyDescent="0.2">
      <c r="A35" s="13"/>
      <c r="B35" s="6" t="s">
        <v>10</v>
      </c>
      <c r="C35" s="7">
        <v>969</v>
      </c>
      <c r="D35" s="7">
        <v>1067</v>
      </c>
      <c r="E35" s="7">
        <v>1021</v>
      </c>
      <c r="F35" s="20">
        <f t="shared" si="1"/>
        <v>2088</v>
      </c>
      <c r="G35" s="58" t="s">
        <v>5</v>
      </c>
      <c r="H35" s="57"/>
      <c r="I35" s="22">
        <f>SUM(I29:I34)</f>
        <v>6226</v>
      </c>
      <c r="J35" s="22">
        <f>SUM(J29:J34)</f>
        <v>6379</v>
      </c>
      <c r="K35" s="22">
        <f>SUM(K29:K34)</f>
        <v>6587</v>
      </c>
      <c r="L35" s="24">
        <f t="shared" si="0"/>
        <v>12966</v>
      </c>
      <c r="M35" s="31"/>
    </row>
    <row r="36" spans="1:13" ht="13.25" customHeight="1" x14ac:dyDescent="0.2">
      <c r="A36" s="13"/>
      <c r="B36" s="6" t="s">
        <v>11</v>
      </c>
      <c r="C36" s="7">
        <v>1076</v>
      </c>
      <c r="D36" s="7">
        <v>1020</v>
      </c>
      <c r="E36" s="7">
        <v>1019</v>
      </c>
      <c r="F36" s="20">
        <f t="shared" si="1"/>
        <v>2039</v>
      </c>
      <c r="G36" s="59"/>
      <c r="H36" s="60"/>
      <c r="I36" s="19"/>
      <c r="J36" s="19"/>
      <c r="K36" s="19"/>
      <c r="L36" s="21"/>
      <c r="M36" s="2"/>
    </row>
    <row r="37" spans="1:13" ht="13.25" customHeight="1" x14ac:dyDescent="0.2">
      <c r="A37" s="56" t="s">
        <v>5</v>
      </c>
      <c r="B37" s="57"/>
      <c r="C37" s="22">
        <f>SUM(C33:C36)</f>
        <v>3768</v>
      </c>
      <c r="D37" s="22">
        <f>SUM(D33:D36)</f>
        <v>3913</v>
      </c>
      <c r="E37" s="22">
        <f>SUM(E33:E36)</f>
        <v>3940</v>
      </c>
      <c r="F37" s="23">
        <f t="shared" si="1"/>
        <v>7853</v>
      </c>
      <c r="G37" s="61" t="s">
        <v>6</v>
      </c>
      <c r="H37" s="62"/>
      <c r="I37" s="37">
        <f>C13+C21+C27+C32+C37+C44+I13+I19+I23+I28+I35</f>
        <v>96751</v>
      </c>
      <c r="J37" s="37">
        <f>D13+D21+D27+D32+D37+D44+J13+J19+J23+J28+J35</f>
        <v>92667</v>
      </c>
      <c r="K37" s="37">
        <f>E13+E21+E27+E32+E37+E44+K13+K19+K23+K28+K35</f>
        <v>97416</v>
      </c>
      <c r="L37" s="38">
        <f>SUM(J37:K37)</f>
        <v>190083</v>
      </c>
      <c r="M37" s="32"/>
    </row>
    <row r="38" spans="1:13" ht="13.25" customHeight="1" x14ac:dyDescent="0.2">
      <c r="A38" s="13" t="s">
        <v>27</v>
      </c>
      <c r="B38" s="6" t="s">
        <v>8</v>
      </c>
      <c r="C38" s="7">
        <v>1046</v>
      </c>
      <c r="D38" s="7">
        <v>1063</v>
      </c>
      <c r="E38" s="7">
        <v>1078</v>
      </c>
      <c r="F38" s="20">
        <f t="shared" si="1"/>
        <v>2141</v>
      </c>
      <c r="G38" s="63"/>
      <c r="H38" s="64"/>
      <c r="I38" s="28"/>
      <c r="J38" s="28"/>
      <c r="K38" s="28"/>
      <c r="L38" s="36"/>
      <c r="M38" s="33"/>
    </row>
    <row r="39" spans="1:13" ht="13.25" customHeight="1" x14ac:dyDescent="0.2">
      <c r="A39" s="13"/>
      <c r="B39" s="6" t="s">
        <v>4</v>
      </c>
      <c r="C39" s="7">
        <v>757</v>
      </c>
      <c r="D39" s="7">
        <v>749</v>
      </c>
      <c r="E39" s="7">
        <v>802</v>
      </c>
      <c r="F39" s="20">
        <f t="shared" si="1"/>
        <v>1551</v>
      </c>
      <c r="G39" s="65" t="s">
        <v>29</v>
      </c>
      <c r="H39" s="60"/>
      <c r="I39" s="7">
        <f>'0801'!I37-'0701'!I37</f>
        <v>-118</v>
      </c>
      <c r="J39" s="7">
        <f>'0801'!J37-'0701'!J37</f>
        <v>-67</v>
      </c>
      <c r="K39" s="7">
        <f>'0801'!K37-'0701'!K37</f>
        <v>-129</v>
      </c>
      <c r="L39" s="39">
        <f>SUM(J39:K39)</f>
        <v>-196</v>
      </c>
      <c r="M39" s="32"/>
    </row>
    <row r="40" spans="1:13" ht="13.25" customHeight="1" x14ac:dyDescent="0.2">
      <c r="A40" s="13"/>
      <c r="B40" s="6" t="s">
        <v>10</v>
      </c>
      <c r="C40" s="7">
        <v>1063</v>
      </c>
      <c r="D40" s="7">
        <v>1044</v>
      </c>
      <c r="E40" s="7">
        <v>1041</v>
      </c>
      <c r="F40" s="20">
        <f t="shared" si="1"/>
        <v>2085</v>
      </c>
      <c r="G40" s="65"/>
      <c r="H40" s="66"/>
      <c r="I40" s="7"/>
      <c r="J40" s="7"/>
      <c r="K40" s="7"/>
      <c r="L40" s="14"/>
      <c r="M40" s="31"/>
    </row>
    <row r="41" spans="1:13" ht="13.25" customHeight="1" x14ac:dyDescent="0.2">
      <c r="A41" s="13"/>
      <c r="B41" s="6" t="s">
        <v>11</v>
      </c>
      <c r="C41" s="7">
        <v>1656</v>
      </c>
      <c r="D41" s="7">
        <v>1568</v>
      </c>
      <c r="E41" s="7">
        <v>1700</v>
      </c>
      <c r="F41" s="20">
        <f t="shared" si="1"/>
        <v>3268</v>
      </c>
      <c r="G41" s="65" t="s">
        <v>28</v>
      </c>
      <c r="H41" s="66"/>
      <c r="I41" s="7">
        <v>305</v>
      </c>
      <c r="J41" s="7">
        <v>-277</v>
      </c>
      <c r="K41" s="7">
        <v>-61</v>
      </c>
      <c r="L41" s="39">
        <f>SUM(J41:K41)</f>
        <v>-338</v>
      </c>
      <c r="M41" s="31"/>
    </row>
    <row r="42" spans="1:13" ht="13.25" customHeight="1" x14ac:dyDescent="0.2">
      <c r="A42" s="13"/>
      <c r="B42" s="6" t="s">
        <v>12</v>
      </c>
      <c r="C42" s="7">
        <v>1396</v>
      </c>
      <c r="D42" s="7">
        <v>1250</v>
      </c>
      <c r="E42" s="7">
        <v>1328</v>
      </c>
      <c r="F42" s="20">
        <f t="shared" si="1"/>
        <v>2578</v>
      </c>
      <c r="G42" s="59"/>
      <c r="H42" s="60"/>
      <c r="I42" s="7"/>
      <c r="J42" s="7"/>
      <c r="K42" s="7"/>
      <c r="L42" s="14"/>
      <c r="M42" s="33"/>
    </row>
    <row r="43" spans="1:13" ht="13.25" customHeight="1" x14ac:dyDescent="0.2">
      <c r="A43" s="13"/>
      <c r="B43" s="6" t="s">
        <v>13</v>
      </c>
      <c r="C43" s="7">
        <v>2551</v>
      </c>
      <c r="D43" s="7">
        <v>2185</v>
      </c>
      <c r="E43" s="7">
        <v>2120</v>
      </c>
      <c r="F43" s="20">
        <f t="shared" si="1"/>
        <v>4305</v>
      </c>
      <c r="G43" s="59"/>
      <c r="H43" s="60"/>
      <c r="I43" s="7"/>
      <c r="J43" s="7"/>
      <c r="K43" s="7"/>
      <c r="L43" s="14"/>
      <c r="M43" s="33"/>
    </row>
    <row r="44" spans="1:13" ht="13.25" customHeight="1" thickBot="1" x14ac:dyDescent="0.25">
      <c r="A44" s="67" t="s">
        <v>5</v>
      </c>
      <c r="B44" s="68"/>
      <c r="C44" s="25">
        <f>SUM(C38:C43)</f>
        <v>8469</v>
      </c>
      <c r="D44" s="25">
        <f>SUM(D38:D43)</f>
        <v>7859</v>
      </c>
      <c r="E44" s="25">
        <f>SUM(E38:E43)</f>
        <v>8069</v>
      </c>
      <c r="F44" s="26">
        <f t="shared" si="1"/>
        <v>15928</v>
      </c>
      <c r="G44" s="69"/>
      <c r="H44" s="70"/>
      <c r="I44" s="15"/>
      <c r="J44" s="15"/>
      <c r="K44" s="15"/>
      <c r="L44" s="16"/>
      <c r="M44" s="32"/>
    </row>
    <row r="45" spans="1:13" ht="12.5" thickTop="1" x14ac:dyDescent="0.2"/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3 L7:L34 L4:L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O51"/>
  <sheetViews>
    <sheetView view="pageBreakPreview" zoomScaleNormal="70" zoomScaleSheetLayoutView="100" workbookViewId="0"/>
  </sheetViews>
  <sheetFormatPr defaultColWidth="9.09765625" defaultRowHeight="12" x14ac:dyDescent="0.2"/>
  <cols>
    <col min="1" max="1" width="9.69921875" style="1" customWidth="1"/>
    <col min="2" max="2" width="8.69921875" style="1" customWidth="1"/>
    <col min="3" max="6" width="12.69921875" style="1" customWidth="1"/>
    <col min="7" max="7" width="9.69921875" style="1" customWidth="1"/>
    <col min="8" max="8" width="8.69921875" style="1" customWidth="1"/>
    <col min="9" max="12" width="12.69921875" style="1" customWidth="1"/>
    <col min="13" max="13" width="0.296875" style="1" customWidth="1"/>
    <col min="14" max="16384" width="9.09765625" style="1"/>
  </cols>
  <sheetData>
    <row r="1" spans="1:15" ht="12.5" thickBot="1" x14ac:dyDescent="0.25">
      <c r="K1" s="45" t="s">
        <v>35</v>
      </c>
      <c r="L1" s="46"/>
    </row>
    <row r="2" spans="1:15" ht="12.5" thickTop="1" x14ac:dyDescent="0.2">
      <c r="A2" s="47" t="s">
        <v>0</v>
      </c>
      <c r="B2" s="48"/>
      <c r="C2" s="51" t="s">
        <v>7</v>
      </c>
      <c r="D2" s="52"/>
      <c r="E2" s="52"/>
      <c r="F2" s="52"/>
      <c r="G2" s="53" t="s">
        <v>0</v>
      </c>
      <c r="H2" s="48"/>
      <c r="I2" s="51" t="s">
        <v>7</v>
      </c>
      <c r="J2" s="52"/>
      <c r="K2" s="52"/>
      <c r="L2" s="55"/>
      <c r="M2" s="29"/>
    </row>
    <row r="3" spans="1:15" ht="12.5" thickBot="1" x14ac:dyDescent="0.25">
      <c r="A3" s="49"/>
      <c r="B3" s="50"/>
      <c r="C3" s="9" t="s">
        <v>1</v>
      </c>
      <c r="D3" s="9" t="s">
        <v>2</v>
      </c>
      <c r="E3" s="9" t="s">
        <v>3</v>
      </c>
      <c r="F3" s="10" t="s">
        <v>20</v>
      </c>
      <c r="G3" s="54"/>
      <c r="H3" s="50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25" customHeight="1" thickTop="1" x14ac:dyDescent="0.2">
      <c r="A4" s="12" t="s">
        <v>9</v>
      </c>
      <c r="B4" s="8" t="s">
        <v>8</v>
      </c>
      <c r="C4" s="35">
        <v>1615</v>
      </c>
      <c r="D4" s="35">
        <v>1449</v>
      </c>
      <c r="E4" s="35">
        <v>1524</v>
      </c>
      <c r="F4" s="17">
        <f>SUM(D4:E4)</f>
        <v>2973</v>
      </c>
      <c r="G4" s="40" t="s">
        <v>18</v>
      </c>
      <c r="H4" s="27" t="s">
        <v>8</v>
      </c>
      <c r="I4" s="35">
        <v>1854</v>
      </c>
      <c r="J4" s="35">
        <v>1585</v>
      </c>
      <c r="K4" s="35">
        <v>1571</v>
      </c>
      <c r="L4" s="21">
        <f t="shared" ref="L4:L34" si="0">SUM(J4:K4)</f>
        <v>3156</v>
      </c>
      <c r="M4" s="2"/>
    </row>
    <row r="5" spans="1:15" ht="13.25" customHeight="1" x14ac:dyDescent="0.2">
      <c r="A5" s="13"/>
      <c r="B5" s="4" t="s">
        <v>4</v>
      </c>
      <c r="C5" s="7">
        <v>1858</v>
      </c>
      <c r="D5" s="7">
        <v>1685</v>
      </c>
      <c r="E5" s="7">
        <v>1750</v>
      </c>
      <c r="F5" s="20">
        <f t="shared" ref="F5:F43" si="1">SUM(D5:E5)</f>
        <v>3435</v>
      </c>
      <c r="G5" s="5"/>
      <c r="H5" s="4" t="s">
        <v>4</v>
      </c>
      <c r="I5" s="7">
        <v>1407</v>
      </c>
      <c r="J5" s="7">
        <v>1175</v>
      </c>
      <c r="K5" s="7">
        <v>1198</v>
      </c>
      <c r="L5" s="21">
        <f t="shared" si="0"/>
        <v>2373</v>
      </c>
      <c r="M5" s="2"/>
    </row>
    <row r="6" spans="1:15" ht="13.25" customHeight="1" x14ac:dyDescent="0.2">
      <c r="A6" s="13"/>
      <c r="B6" s="4" t="s">
        <v>10</v>
      </c>
      <c r="C6" s="7">
        <v>6414</v>
      </c>
      <c r="D6" s="7">
        <v>4873</v>
      </c>
      <c r="E6" s="7">
        <v>5477</v>
      </c>
      <c r="F6" s="20">
        <f t="shared" si="1"/>
        <v>10350</v>
      </c>
      <c r="G6" s="5"/>
      <c r="H6" s="4" t="s">
        <v>10</v>
      </c>
      <c r="I6" s="7">
        <v>1085</v>
      </c>
      <c r="J6" s="7">
        <v>941</v>
      </c>
      <c r="K6" s="7">
        <v>905</v>
      </c>
      <c r="L6" s="21">
        <f t="shared" si="0"/>
        <v>1846</v>
      </c>
      <c r="M6" s="2"/>
    </row>
    <row r="7" spans="1:15" ht="13.25" customHeight="1" x14ac:dyDescent="0.2">
      <c r="A7" s="13"/>
      <c r="B7" s="4" t="s">
        <v>11</v>
      </c>
      <c r="C7" s="7">
        <v>3470</v>
      </c>
      <c r="D7" s="7">
        <v>3008</v>
      </c>
      <c r="E7" s="7">
        <v>3304</v>
      </c>
      <c r="F7" s="20">
        <f t="shared" si="1"/>
        <v>6312</v>
      </c>
      <c r="G7" s="5"/>
      <c r="H7" s="4" t="s">
        <v>11</v>
      </c>
      <c r="I7" s="7">
        <v>1686</v>
      </c>
      <c r="J7" s="7">
        <v>1586</v>
      </c>
      <c r="K7" s="7">
        <v>1577</v>
      </c>
      <c r="L7" s="21">
        <f t="shared" si="0"/>
        <v>3163</v>
      </c>
      <c r="M7" s="2"/>
      <c r="N7" s="34"/>
      <c r="O7" s="34"/>
    </row>
    <row r="8" spans="1:15" ht="13.25" customHeight="1" x14ac:dyDescent="0.2">
      <c r="A8" s="13"/>
      <c r="B8" s="4" t="s">
        <v>12</v>
      </c>
      <c r="C8" s="7">
        <v>2533</v>
      </c>
      <c r="D8" s="7">
        <v>2695</v>
      </c>
      <c r="E8" s="7">
        <v>3225</v>
      </c>
      <c r="F8" s="20">
        <f t="shared" si="1"/>
        <v>5920</v>
      </c>
      <c r="G8" s="5"/>
      <c r="H8" s="4" t="s">
        <v>12</v>
      </c>
      <c r="I8" s="7">
        <v>1486</v>
      </c>
      <c r="J8" s="7">
        <v>1389</v>
      </c>
      <c r="K8" s="7">
        <v>1395</v>
      </c>
      <c r="L8" s="21">
        <f t="shared" si="0"/>
        <v>2784</v>
      </c>
      <c r="M8" s="2"/>
    </row>
    <row r="9" spans="1:15" ht="13.25" customHeight="1" x14ac:dyDescent="0.2">
      <c r="A9" s="13"/>
      <c r="B9" s="4" t="s">
        <v>13</v>
      </c>
      <c r="C9" s="7">
        <v>2252</v>
      </c>
      <c r="D9" s="7">
        <v>2189</v>
      </c>
      <c r="E9" s="7">
        <v>2346</v>
      </c>
      <c r="F9" s="20">
        <f t="shared" si="1"/>
        <v>4535</v>
      </c>
      <c r="G9" s="5"/>
      <c r="H9" s="4" t="s">
        <v>13</v>
      </c>
      <c r="I9" s="7">
        <v>1586</v>
      </c>
      <c r="J9" s="7">
        <v>1401</v>
      </c>
      <c r="K9" s="7">
        <v>1595</v>
      </c>
      <c r="L9" s="21">
        <f t="shared" si="0"/>
        <v>2996</v>
      </c>
      <c r="M9" s="2"/>
    </row>
    <row r="10" spans="1:15" ht="13.25" customHeight="1" x14ac:dyDescent="0.2">
      <c r="A10" s="13"/>
      <c r="B10" s="4" t="s">
        <v>14</v>
      </c>
      <c r="C10" s="7">
        <v>2466</v>
      </c>
      <c r="D10" s="7">
        <v>2441</v>
      </c>
      <c r="E10" s="7">
        <v>2731</v>
      </c>
      <c r="F10" s="20">
        <f t="shared" si="1"/>
        <v>5172</v>
      </c>
      <c r="G10" s="5"/>
      <c r="H10" s="4" t="s">
        <v>14</v>
      </c>
      <c r="I10" s="7">
        <v>1445</v>
      </c>
      <c r="J10" s="7">
        <v>1432</v>
      </c>
      <c r="K10" s="7">
        <v>1503</v>
      </c>
      <c r="L10" s="21">
        <f t="shared" si="0"/>
        <v>2935</v>
      </c>
      <c r="M10" s="2"/>
    </row>
    <row r="11" spans="1:15" ht="13.25" customHeight="1" x14ac:dyDescent="0.2">
      <c r="A11" s="13"/>
      <c r="B11" s="4" t="s">
        <v>15</v>
      </c>
      <c r="C11" s="7">
        <v>1580</v>
      </c>
      <c r="D11" s="7">
        <v>1688</v>
      </c>
      <c r="E11" s="7">
        <v>1874</v>
      </c>
      <c r="F11" s="20">
        <f t="shared" si="1"/>
        <v>3562</v>
      </c>
      <c r="G11" s="5"/>
      <c r="H11" s="4" t="s">
        <v>15</v>
      </c>
      <c r="I11" s="7">
        <v>1619</v>
      </c>
      <c r="J11" s="7">
        <v>1677</v>
      </c>
      <c r="K11" s="7">
        <v>1777</v>
      </c>
      <c r="L11" s="21">
        <f t="shared" si="0"/>
        <v>3454</v>
      </c>
      <c r="M11" s="2"/>
    </row>
    <row r="12" spans="1:15" ht="13.25" customHeight="1" x14ac:dyDescent="0.2">
      <c r="A12" s="13"/>
      <c r="B12" s="4" t="s">
        <v>16</v>
      </c>
      <c r="C12" s="7">
        <v>2004</v>
      </c>
      <c r="D12" s="7">
        <v>2311</v>
      </c>
      <c r="E12" s="7">
        <v>2467</v>
      </c>
      <c r="F12" s="20">
        <f t="shared" si="1"/>
        <v>4778</v>
      </c>
      <c r="G12" s="5"/>
      <c r="H12" s="4" t="s">
        <v>16</v>
      </c>
      <c r="I12" s="7">
        <v>1482</v>
      </c>
      <c r="J12" s="7">
        <v>1486</v>
      </c>
      <c r="K12" s="7">
        <v>1603</v>
      </c>
      <c r="L12" s="21">
        <f t="shared" si="0"/>
        <v>3089</v>
      </c>
      <c r="M12" s="2"/>
    </row>
    <row r="13" spans="1:15" ht="13.25" customHeight="1" x14ac:dyDescent="0.2">
      <c r="A13" s="56" t="s">
        <v>5</v>
      </c>
      <c r="B13" s="57"/>
      <c r="C13" s="22">
        <f>SUM(C4:C12)</f>
        <v>24192</v>
      </c>
      <c r="D13" s="22">
        <f t="shared" ref="D13:E13" si="2">SUM(D4:D12)</f>
        <v>22339</v>
      </c>
      <c r="E13" s="22">
        <f t="shared" si="2"/>
        <v>24698</v>
      </c>
      <c r="F13" s="23">
        <f>SUM(D13:E13)</f>
        <v>47037</v>
      </c>
      <c r="G13" s="58" t="s">
        <v>5</v>
      </c>
      <c r="H13" s="57"/>
      <c r="I13" s="22">
        <f>SUM(I4:I12)</f>
        <v>13650</v>
      </c>
      <c r="J13" s="22">
        <f>SUM(J4:J12)</f>
        <v>12672</v>
      </c>
      <c r="K13" s="22">
        <f>SUM(K4:K12)</f>
        <v>13124</v>
      </c>
      <c r="L13" s="24">
        <f>SUM(J13:K13)</f>
        <v>25796</v>
      </c>
      <c r="M13" s="31"/>
    </row>
    <row r="14" spans="1:15" ht="13.25" customHeight="1" x14ac:dyDescent="0.2">
      <c r="A14" s="13" t="s">
        <v>24</v>
      </c>
      <c r="B14" s="6" t="s">
        <v>8</v>
      </c>
      <c r="C14" s="7">
        <v>1175</v>
      </c>
      <c r="D14" s="7">
        <v>1047</v>
      </c>
      <c r="E14" s="7">
        <v>1138</v>
      </c>
      <c r="F14" s="20">
        <f t="shared" si="1"/>
        <v>2185</v>
      </c>
      <c r="G14" s="3" t="s">
        <v>21</v>
      </c>
      <c r="H14" s="4" t="s">
        <v>8</v>
      </c>
      <c r="I14" s="7">
        <v>1821</v>
      </c>
      <c r="J14" s="7">
        <v>1896</v>
      </c>
      <c r="K14" s="7">
        <v>1872</v>
      </c>
      <c r="L14" s="21">
        <f t="shared" si="0"/>
        <v>3768</v>
      </c>
      <c r="M14" s="2"/>
    </row>
    <row r="15" spans="1:15" ht="13.25" customHeight="1" x14ac:dyDescent="0.2">
      <c r="A15" s="13"/>
      <c r="B15" s="6" t="s">
        <v>4</v>
      </c>
      <c r="C15" s="7">
        <v>2037</v>
      </c>
      <c r="D15" s="7">
        <v>1822</v>
      </c>
      <c r="E15" s="7">
        <v>2036</v>
      </c>
      <c r="F15" s="20">
        <f t="shared" si="1"/>
        <v>3858</v>
      </c>
      <c r="G15" s="5"/>
      <c r="H15" s="4" t="s">
        <v>4</v>
      </c>
      <c r="I15" s="7">
        <v>1149</v>
      </c>
      <c r="J15" s="7">
        <v>1208</v>
      </c>
      <c r="K15" s="7">
        <v>1316</v>
      </c>
      <c r="L15" s="21">
        <f t="shared" si="0"/>
        <v>2524</v>
      </c>
      <c r="M15" s="2"/>
    </row>
    <row r="16" spans="1:15" ht="13.25" customHeight="1" x14ac:dyDescent="0.2">
      <c r="A16" s="13"/>
      <c r="B16" s="6" t="s">
        <v>10</v>
      </c>
      <c r="C16" s="7">
        <v>1071</v>
      </c>
      <c r="D16" s="7">
        <v>1178</v>
      </c>
      <c r="E16" s="7">
        <v>1128</v>
      </c>
      <c r="F16" s="20">
        <f t="shared" si="1"/>
        <v>2306</v>
      </c>
      <c r="G16" s="5"/>
      <c r="H16" s="4" t="s">
        <v>10</v>
      </c>
      <c r="I16" s="7">
        <v>1101</v>
      </c>
      <c r="J16" s="7">
        <v>1065</v>
      </c>
      <c r="K16" s="7">
        <v>1219</v>
      </c>
      <c r="L16" s="21">
        <f t="shared" si="0"/>
        <v>2284</v>
      </c>
      <c r="M16" s="2"/>
    </row>
    <row r="17" spans="1:13" ht="13.25" customHeight="1" x14ac:dyDescent="0.2">
      <c r="A17" s="13"/>
      <c r="B17" s="6" t="s">
        <v>11</v>
      </c>
      <c r="C17" s="7">
        <v>1589</v>
      </c>
      <c r="D17" s="7">
        <v>1600</v>
      </c>
      <c r="E17" s="7">
        <v>1704</v>
      </c>
      <c r="F17" s="20">
        <f t="shared" si="1"/>
        <v>3304</v>
      </c>
      <c r="G17" s="5"/>
      <c r="H17" s="4" t="s">
        <v>11</v>
      </c>
      <c r="I17" s="7">
        <v>1544</v>
      </c>
      <c r="J17" s="7">
        <v>1567</v>
      </c>
      <c r="K17" s="7">
        <v>1613</v>
      </c>
      <c r="L17" s="21">
        <f t="shared" si="0"/>
        <v>3180</v>
      </c>
      <c r="M17" s="2"/>
    </row>
    <row r="18" spans="1:13" ht="13.25" customHeight="1" x14ac:dyDescent="0.2">
      <c r="A18" s="13"/>
      <c r="B18" s="6" t="s">
        <v>12</v>
      </c>
      <c r="C18" s="7">
        <v>1351</v>
      </c>
      <c r="D18" s="7">
        <v>1363</v>
      </c>
      <c r="E18" s="7">
        <v>1327</v>
      </c>
      <c r="F18" s="20">
        <f t="shared" si="1"/>
        <v>2690</v>
      </c>
      <c r="G18" s="5"/>
      <c r="H18" s="4" t="s">
        <v>12</v>
      </c>
      <c r="I18" s="7">
        <v>482</v>
      </c>
      <c r="J18" s="7">
        <v>434</v>
      </c>
      <c r="K18" s="7">
        <v>494</v>
      </c>
      <c r="L18" s="21">
        <f t="shared" si="0"/>
        <v>928</v>
      </c>
      <c r="M18" s="2"/>
    </row>
    <row r="19" spans="1:13" ht="13.25" customHeight="1" x14ac:dyDescent="0.2">
      <c r="A19" s="13"/>
      <c r="B19" s="6" t="s">
        <v>13</v>
      </c>
      <c r="C19" s="7">
        <v>2888</v>
      </c>
      <c r="D19" s="7">
        <v>3073</v>
      </c>
      <c r="E19" s="7">
        <v>3305</v>
      </c>
      <c r="F19" s="20">
        <f t="shared" si="1"/>
        <v>6378</v>
      </c>
      <c r="G19" s="58" t="s">
        <v>5</v>
      </c>
      <c r="H19" s="57"/>
      <c r="I19" s="22">
        <f>SUM(I14:I18)</f>
        <v>6097</v>
      </c>
      <c r="J19" s="22">
        <f>SUM(J14:J18)</f>
        <v>6170</v>
      </c>
      <c r="K19" s="22">
        <f>SUM(K14:K18)</f>
        <v>6514</v>
      </c>
      <c r="L19" s="24">
        <f>SUM(J19:K19)</f>
        <v>12684</v>
      </c>
      <c r="M19" s="31"/>
    </row>
    <row r="20" spans="1:13" ht="13.25" customHeight="1" x14ac:dyDescent="0.2">
      <c r="A20" s="13"/>
      <c r="B20" s="6" t="s">
        <v>14</v>
      </c>
      <c r="C20" s="7">
        <v>916</v>
      </c>
      <c r="D20" s="7">
        <v>953</v>
      </c>
      <c r="E20" s="7">
        <v>917</v>
      </c>
      <c r="F20" s="20">
        <f t="shared" si="1"/>
        <v>1870</v>
      </c>
      <c r="G20" s="5" t="s">
        <v>19</v>
      </c>
      <c r="H20" s="6" t="s">
        <v>8</v>
      </c>
      <c r="I20" s="7">
        <v>874</v>
      </c>
      <c r="J20" s="7">
        <v>924</v>
      </c>
      <c r="K20" s="7">
        <v>974</v>
      </c>
      <c r="L20" s="21">
        <f t="shared" si="0"/>
        <v>1898</v>
      </c>
      <c r="M20" s="2"/>
    </row>
    <row r="21" spans="1:13" ht="13.25" customHeight="1" x14ac:dyDescent="0.2">
      <c r="A21" s="56" t="s">
        <v>5</v>
      </c>
      <c r="B21" s="57"/>
      <c r="C21" s="22">
        <f>SUM(C14:C20)</f>
        <v>11027</v>
      </c>
      <c r="D21" s="22">
        <f>SUM(D14:D20)</f>
        <v>11036</v>
      </c>
      <c r="E21" s="22">
        <f>SUM(E14:E20)</f>
        <v>11555</v>
      </c>
      <c r="F21" s="23">
        <f>SUM(D21:E21)</f>
        <v>22591</v>
      </c>
      <c r="G21" s="5"/>
      <c r="H21" s="6" t="s">
        <v>4</v>
      </c>
      <c r="I21" s="7">
        <v>2104</v>
      </c>
      <c r="J21" s="7">
        <v>2197</v>
      </c>
      <c r="K21" s="7">
        <v>1900</v>
      </c>
      <c r="L21" s="21">
        <f t="shared" si="0"/>
        <v>4097</v>
      </c>
      <c r="M21" s="2"/>
    </row>
    <row r="22" spans="1:13" ht="13.25" customHeight="1" x14ac:dyDescent="0.2">
      <c r="A22" s="13" t="s">
        <v>17</v>
      </c>
      <c r="B22" s="6" t="s">
        <v>8</v>
      </c>
      <c r="C22" s="7">
        <v>2824</v>
      </c>
      <c r="D22" s="7">
        <v>2364</v>
      </c>
      <c r="E22" s="7">
        <v>2543</v>
      </c>
      <c r="F22" s="20">
        <f t="shared" si="1"/>
        <v>4907</v>
      </c>
      <c r="G22" s="5"/>
      <c r="H22" s="6" t="s">
        <v>10</v>
      </c>
      <c r="I22" s="7">
        <v>1089</v>
      </c>
      <c r="J22" s="7">
        <v>1098</v>
      </c>
      <c r="K22" s="7">
        <v>1002</v>
      </c>
      <c r="L22" s="21">
        <f t="shared" si="0"/>
        <v>2100</v>
      </c>
      <c r="M22" s="2"/>
    </row>
    <row r="23" spans="1:13" ht="13.25" customHeight="1" x14ac:dyDescent="0.2">
      <c r="A23" s="13"/>
      <c r="B23" s="6" t="s">
        <v>4</v>
      </c>
      <c r="C23" s="7">
        <v>2028</v>
      </c>
      <c r="D23" s="7">
        <v>1587</v>
      </c>
      <c r="E23" s="7">
        <v>1722</v>
      </c>
      <c r="F23" s="20">
        <f t="shared" si="1"/>
        <v>3309</v>
      </c>
      <c r="G23" s="58" t="s">
        <v>5</v>
      </c>
      <c r="H23" s="57"/>
      <c r="I23" s="22">
        <f>SUM(I20:I22)</f>
        <v>4067</v>
      </c>
      <c r="J23" s="22">
        <f>SUM(J20:J22)</f>
        <v>4219</v>
      </c>
      <c r="K23" s="22">
        <f>SUM(K20:K22)</f>
        <v>3876</v>
      </c>
      <c r="L23" s="24">
        <f>SUM(J23:K23)</f>
        <v>8095</v>
      </c>
      <c r="M23" s="31"/>
    </row>
    <row r="24" spans="1:13" ht="13.25" customHeight="1" x14ac:dyDescent="0.2">
      <c r="A24" s="13"/>
      <c r="B24" s="6" t="s">
        <v>10</v>
      </c>
      <c r="C24" s="7">
        <v>1240</v>
      </c>
      <c r="D24" s="7">
        <v>1077</v>
      </c>
      <c r="E24" s="7">
        <v>1227</v>
      </c>
      <c r="F24" s="20">
        <f t="shared" si="1"/>
        <v>2304</v>
      </c>
      <c r="G24" s="5" t="s">
        <v>22</v>
      </c>
      <c r="H24" s="6" t="s">
        <v>8</v>
      </c>
      <c r="I24" s="7">
        <v>518</v>
      </c>
      <c r="J24" s="7">
        <v>482</v>
      </c>
      <c r="K24" s="7">
        <v>510</v>
      </c>
      <c r="L24" s="21">
        <f t="shared" si="0"/>
        <v>992</v>
      </c>
      <c r="M24" s="2"/>
    </row>
    <row r="25" spans="1:13" ht="13.25" customHeight="1" x14ac:dyDescent="0.2">
      <c r="A25" s="13"/>
      <c r="B25" s="6" t="s">
        <v>11</v>
      </c>
      <c r="C25" s="7">
        <v>1156</v>
      </c>
      <c r="D25" s="7">
        <v>1060</v>
      </c>
      <c r="E25" s="7">
        <v>1068</v>
      </c>
      <c r="F25" s="20">
        <f t="shared" si="1"/>
        <v>2128</v>
      </c>
      <c r="G25" s="5"/>
      <c r="H25" s="6" t="s">
        <v>4</v>
      </c>
      <c r="I25" s="7">
        <v>1243</v>
      </c>
      <c r="J25" s="7">
        <v>1221</v>
      </c>
      <c r="K25" s="7">
        <v>1245</v>
      </c>
      <c r="L25" s="21">
        <f t="shared" si="0"/>
        <v>2466</v>
      </c>
      <c r="M25" s="2"/>
    </row>
    <row r="26" spans="1:13" ht="13.25" customHeight="1" x14ac:dyDescent="0.2">
      <c r="A26" s="13"/>
      <c r="B26" s="6" t="s">
        <v>12</v>
      </c>
      <c r="C26" s="7">
        <v>1750</v>
      </c>
      <c r="D26" s="7">
        <v>1649</v>
      </c>
      <c r="E26" s="7">
        <v>1663</v>
      </c>
      <c r="F26" s="20">
        <f t="shared" si="1"/>
        <v>3312</v>
      </c>
      <c r="G26" s="5"/>
      <c r="H26" s="6" t="s">
        <v>10</v>
      </c>
      <c r="I26" s="7">
        <v>1049</v>
      </c>
      <c r="J26" s="7">
        <v>1177</v>
      </c>
      <c r="K26" s="7">
        <v>1201</v>
      </c>
      <c r="L26" s="21">
        <f t="shared" si="0"/>
        <v>2378</v>
      </c>
      <c r="M26" s="2"/>
    </row>
    <row r="27" spans="1:13" ht="13.25" customHeight="1" x14ac:dyDescent="0.2">
      <c r="A27" s="56" t="s">
        <v>5</v>
      </c>
      <c r="B27" s="57"/>
      <c r="C27" s="22">
        <f>SUM(C22:C26)</f>
        <v>8998</v>
      </c>
      <c r="D27" s="22">
        <f>SUM(D22:D26)</f>
        <v>7737</v>
      </c>
      <c r="E27" s="22">
        <f>SUM(E22:E26)</f>
        <v>8223</v>
      </c>
      <c r="F27" s="23">
        <f>SUM(D27:E27)</f>
        <v>15960</v>
      </c>
      <c r="G27" s="5"/>
      <c r="H27" s="6" t="s">
        <v>11</v>
      </c>
      <c r="I27" s="7">
        <v>285</v>
      </c>
      <c r="J27" s="7">
        <v>345</v>
      </c>
      <c r="K27" s="7">
        <v>301</v>
      </c>
      <c r="L27" s="21">
        <f t="shared" si="0"/>
        <v>646</v>
      </c>
      <c r="M27" s="2"/>
    </row>
    <row r="28" spans="1:13" ht="13.25" customHeight="1" x14ac:dyDescent="0.2">
      <c r="A28" s="13" t="s">
        <v>25</v>
      </c>
      <c r="B28" s="6" t="s">
        <v>8</v>
      </c>
      <c r="C28" s="7">
        <v>2216</v>
      </c>
      <c r="D28" s="7">
        <v>2040</v>
      </c>
      <c r="E28" s="7">
        <v>2251</v>
      </c>
      <c r="F28" s="20">
        <f t="shared" si="1"/>
        <v>4291</v>
      </c>
      <c r="G28" s="58" t="s">
        <v>5</v>
      </c>
      <c r="H28" s="57"/>
      <c r="I28" s="22">
        <f>SUM(I24:I27)</f>
        <v>3095</v>
      </c>
      <c r="J28" s="22">
        <f>SUM(J24:J27)</f>
        <v>3225</v>
      </c>
      <c r="K28" s="22">
        <f>SUM(K24:K27)</f>
        <v>3257</v>
      </c>
      <c r="L28" s="24">
        <f>SUM(J28:K28)</f>
        <v>6482</v>
      </c>
      <c r="M28" s="31"/>
    </row>
    <row r="29" spans="1:13" ht="13.25" customHeight="1" x14ac:dyDescent="0.2">
      <c r="A29" s="13"/>
      <c r="B29" s="6" t="s">
        <v>4</v>
      </c>
      <c r="C29" s="7">
        <v>1483</v>
      </c>
      <c r="D29" s="7">
        <v>1546</v>
      </c>
      <c r="E29" s="7">
        <v>1608</v>
      </c>
      <c r="F29" s="20">
        <f t="shared" si="1"/>
        <v>3154</v>
      </c>
      <c r="G29" s="5" t="s">
        <v>23</v>
      </c>
      <c r="H29" s="6" t="s">
        <v>8</v>
      </c>
      <c r="I29" s="7">
        <v>1271</v>
      </c>
      <c r="J29" s="7">
        <v>1396</v>
      </c>
      <c r="K29" s="7">
        <v>1397</v>
      </c>
      <c r="L29" s="21">
        <f t="shared" si="0"/>
        <v>2793</v>
      </c>
      <c r="M29" s="2"/>
    </row>
    <row r="30" spans="1:13" ht="13.25" customHeight="1" x14ac:dyDescent="0.2">
      <c r="A30" s="13"/>
      <c r="B30" s="6" t="s">
        <v>10</v>
      </c>
      <c r="C30" s="7">
        <v>1561</v>
      </c>
      <c r="D30" s="7">
        <v>1559</v>
      </c>
      <c r="E30" s="7">
        <v>1658</v>
      </c>
      <c r="F30" s="20">
        <f t="shared" si="1"/>
        <v>3217</v>
      </c>
      <c r="G30" s="5"/>
      <c r="H30" s="6" t="s">
        <v>4</v>
      </c>
      <c r="I30" s="7">
        <v>922</v>
      </c>
      <c r="J30" s="7">
        <v>943</v>
      </c>
      <c r="K30" s="7">
        <v>933</v>
      </c>
      <c r="L30" s="21">
        <f t="shared" si="0"/>
        <v>1876</v>
      </c>
      <c r="M30" s="2"/>
    </row>
    <row r="31" spans="1:13" ht="13.25" customHeight="1" x14ac:dyDescent="0.2">
      <c r="A31" s="13"/>
      <c r="B31" s="6" t="s">
        <v>11</v>
      </c>
      <c r="C31" s="7">
        <v>1957</v>
      </c>
      <c r="D31" s="7">
        <v>2015</v>
      </c>
      <c r="E31" s="7">
        <v>2126</v>
      </c>
      <c r="F31" s="20">
        <f t="shared" si="1"/>
        <v>4141</v>
      </c>
      <c r="G31" s="5"/>
      <c r="H31" s="6" t="s">
        <v>10</v>
      </c>
      <c r="I31" s="7">
        <v>952</v>
      </c>
      <c r="J31" s="7">
        <v>827</v>
      </c>
      <c r="K31" s="7">
        <v>926</v>
      </c>
      <c r="L31" s="21">
        <f t="shared" si="0"/>
        <v>1753</v>
      </c>
      <c r="M31" s="2"/>
    </row>
    <row r="32" spans="1:13" ht="13.25" customHeight="1" x14ac:dyDescent="0.2">
      <c r="A32" s="56" t="s">
        <v>5</v>
      </c>
      <c r="B32" s="57"/>
      <c r="C32" s="22">
        <f>SUM(C28:C31)</f>
        <v>7217</v>
      </c>
      <c r="D32" s="22">
        <f>SUM(D28:D31)</f>
        <v>7160</v>
      </c>
      <c r="E32" s="22">
        <f>SUM(E28:E31)</f>
        <v>7643</v>
      </c>
      <c r="F32" s="23">
        <f>SUM(D32:E32)</f>
        <v>14803</v>
      </c>
      <c r="G32" s="5"/>
      <c r="H32" s="6" t="s">
        <v>11</v>
      </c>
      <c r="I32" s="7">
        <v>1425</v>
      </c>
      <c r="J32" s="7">
        <v>1440</v>
      </c>
      <c r="K32" s="7">
        <v>1562</v>
      </c>
      <c r="L32" s="21">
        <f t="shared" si="0"/>
        <v>3002</v>
      </c>
      <c r="M32" s="2"/>
    </row>
    <row r="33" spans="1:13" ht="13.25" customHeight="1" x14ac:dyDescent="0.2">
      <c r="A33" s="13" t="s">
        <v>26</v>
      </c>
      <c r="B33" s="6" t="s">
        <v>8</v>
      </c>
      <c r="C33" s="7">
        <v>746</v>
      </c>
      <c r="D33" s="7">
        <v>765</v>
      </c>
      <c r="E33" s="7">
        <v>805</v>
      </c>
      <c r="F33" s="20">
        <f t="shared" si="1"/>
        <v>1570</v>
      </c>
      <c r="G33" s="5"/>
      <c r="H33" s="6" t="s">
        <v>12</v>
      </c>
      <c r="I33" s="7">
        <v>902</v>
      </c>
      <c r="J33" s="7">
        <v>1038</v>
      </c>
      <c r="K33" s="7">
        <v>1052</v>
      </c>
      <c r="L33" s="21">
        <f t="shared" si="0"/>
        <v>2090</v>
      </c>
      <c r="M33" s="2"/>
    </row>
    <row r="34" spans="1:13" ht="13.25" customHeight="1" x14ac:dyDescent="0.2">
      <c r="A34" s="13"/>
      <c r="B34" s="6" t="s">
        <v>4</v>
      </c>
      <c r="C34" s="7">
        <v>976</v>
      </c>
      <c r="D34" s="7">
        <v>1061</v>
      </c>
      <c r="E34" s="7">
        <v>1089</v>
      </c>
      <c r="F34" s="20">
        <f t="shared" si="1"/>
        <v>2150</v>
      </c>
      <c r="G34" s="5"/>
      <c r="H34" s="6" t="s">
        <v>13</v>
      </c>
      <c r="I34" s="7">
        <v>785</v>
      </c>
      <c r="J34" s="7">
        <v>750</v>
      </c>
      <c r="K34" s="7">
        <v>750</v>
      </c>
      <c r="L34" s="21">
        <f t="shared" si="0"/>
        <v>1500</v>
      </c>
      <c r="M34" s="2"/>
    </row>
    <row r="35" spans="1:13" ht="13.25" customHeight="1" x14ac:dyDescent="0.2">
      <c r="A35" s="13"/>
      <c r="B35" s="6" t="s">
        <v>10</v>
      </c>
      <c r="C35" s="7">
        <v>970</v>
      </c>
      <c r="D35" s="7">
        <v>1070</v>
      </c>
      <c r="E35" s="7">
        <v>1026</v>
      </c>
      <c r="F35" s="20">
        <f t="shared" si="1"/>
        <v>2096</v>
      </c>
      <c r="G35" s="58" t="s">
        <v>5</v>
      </c>
      <c r="H35" s="57"/>
      <c r="I35" s="22">
        <f>SUM(I29:I34)</f>
        <v>6257</v>
      </c>
      <c r="J35" s="22">
        <f>SUM(J29:J34)</f>
        <v>6394</v>
      </c>
      <c r="K35" s="22">
        <f>SUM(K29:K34)</f>
        <v>6620</v>
      </c>
      <c r="L35" s="24">
        <f>SUM(J35:K35)</f>
        <v>13014</v>
      </c>
      <c r="M35" s="31"/>
    </row>
    <row r="36" spans="1:13" ht="13.25" customHeight="1" x14ac:dyDescent="0.2">
      <c r="A36" s="13"/>
      <c r="B36" s="6" t="s">
        <v>11</v>
      </c>
      <c r="C36" s="7">
        <v>1079</v>
      </c>
      <c r="D36" s="7">
        <v>1019</v>
      </c>
      <c r="E36" s="7">
        <v>1021</v>
      </c>
      <c r="F36" s="20">
        <f t="shared" si="1"/>
        <v>2040</v>
      </c>
      <c r="G36" s="59"/>
      <c r="H36" s="60"/>
      <c r="I36" s="19"/>
      <c r="J36" s="19"/>
      <c r="K36" s="19"/>
      <c r="L36" s="21"/>
      <c r="M36" s="2"/>
    </row>
    <row r="37" spans="1:13" ht="13.25" customHeight="1" x14ac:dyDescent="0.2">
      <c r="A37" s="56" t="s">
        <v>5</v>
      </c>
      <c r="B37" s="57"/>
      <c r="C37" s="22">
        <f>SUM(C33:C36)</f>
        <v>3771</v>
      </c>
      <c r="D37" s="22">
        <f>SUM(D33:D36)</f>
        <v>3915</v>
      </c>
      <c r="E37" s="22">
        <f>SUM(E33:E36)</f>
        <v>3941</v>
      </c>
      <c r="F37" s="23">
        <f>SUM(D37:E37)</f>
        <v>7856</v>
      </c>
      <c r="G37" s="61" t="s">
        <v>6</v>
      </c>
      <c r="H37" s="62"/>
      <c r="I37" s="37">
        <f>C13+C21+C27+C32+C37+C44+I13+I19+I23+I28+I35</f>
        <v>96869</v>
      </c>
      <c r="J37" s="37">
        <f>D13+D21+D27+D32+D37+D44+J13+J19+J23+J28+J35</f>
        <v>92734</v>
      </c>
      <c r="K37" s="37">
        <f>E13+E21+E27+E32+E37+E44+K13+K19+K23+K28+K35</f>
        <v>97545</v>
      </c>
      <c r="L37" s="38">
        <f>SUM(J37:K37)</f>
        <v>190279</v>
      </c>
      <c r="M37" s="32"/>
    </row>
    <row r="38" spans="1:13" ht="13.25" customHeight="1" x14ac:dyDescent="0.2">
      <c r="A38" s="13" t="s">
        <v>27</v>
      </c>
      <c r="B38" s="6" t="s">
        <v>8</v>
      </c>
      <c r="C38" s="7">
        <v>1042</v>
      </c>
      <c r="D38" s="7">
        <v>1059</v>
      </c>
      <c r="E38" s="7">
        <v>1074</v>
      </c>
      <c r="F38" s="20">
        <f t="shared" si="1"/>
        <v>2133</v>
      </c>
      <c r="G38" s="63"/>
      <c r="H38" s="64"/>
      <c r="I38" s="28"/>
      <c r="J38" s="28"/>
      <c r="K38" s="28"/>
      <c r="L38" s="36"/>
      <c r="M38" s="33"/>
    </row>
    <row r="39" spans="1:13" ht="13.25" customHeight="1" x14ac:dyDescent="0.2">
      <c r="A39" s="13"/>
      <c r="B39" s="6" t="s">
        <v>4</v>
      </c>
      <c r="C39" s="7">
        <v>757</v>
      </c>
      <c r="D39" s="7">
        <v>747</v>
      </c>
      <c r="E39" s="7">
        <v>805</v>
      </c>
      <c r="F39" s="20">
        <f t="shared" si="1"/>
        <v>1552</v>
      </c>
      <c r="G39" s="65" t="s">
        <v>29</v>
      </c>
      <c r="H39" s="60"/>
      <c r="I39" s="7">
        <f>'0701'!I37-'0601'!I37</f>
        <v>-74</v>
      </c>
      <c r="J39" s="7">
        <f>'0701'!J37-'0601'!J37</f>
        <v>5</v>
      </c>
      <c r="K39" s="7">
        <f>'0701'!K37-'0601'!K37</f>
        <v>-24</v>
      </c>
      <c r="L39" s="21">
        <f>SUM(J39:K39)</f>
        <v>-19</v>
      </c>
      <c r="M39" s="32"/>
    </row>
    <row r="40" spans="1:13" ht="13.25" customHeight="1" x14ac:dyDescent="0.2">
      <c r="A40" s="13"/>
      <c r="B40" s="6" t="s">
        <v>10</v>
      </c>
      <c r="C40" s="7">
        <v>1068</v>
      </c>
      <c r="D40" s="7">
        <v>1046</v>
      </c>
      <c r="E40" s="7">
        <v>1042</v>
      </c>
      <c r="F40" s="20">
        <f t="shared" si="1"/>
        <v>2088</v>
      </c>
      <c r="G40" s="65"/>
      <c r="H40" s="66"/>
      <c r="I40" s="7"/>
      <c r="J40" s="7"/>
      <c r="K40" s="7"/>
      <c r="L40" s="14"/>
      <c r="M40" s="31"/>
    </row>
    <row r="41" spans="1:13" ht="13.25" customHeight="1" x14ac:dyDescent="0.2">
      <c r="A41" s="13"/>
      <c r="B41" s="6" t="s">
        <v>11</v>
      </c>
      <c r="C41" s="7">
        <v>1659</v>
      </c>
      <c r="D41" s="7">
        <v>1568</v>
      </c>
      <c r="E41" s="7">
        <v>1709</v>
      </c>
      <c r="F41" s="20">
        <f t="shared" si="1"/>
        <v>3277</v>
      </c>
      <c r="G41" s="65" t="s">
        <v>28</v>
      </c>
      <c r="H41" s="66"/>
      <c r="I41" s="7">
        <v>286</v>
      </c>
      <c r="J41" s="7">
        <v>-318</v>
      </c>
      <c r="K41" s="7">
        <v>-15</v>
      </c>
      <c r="L41" s="21">
        <f>SUM(J41:K41)</f>
        <v>-333</v>
      </c>
      <c r="M41" s="31"/>
    </row>
    <row r="42" spans="1:13" ht="13.25" customHeight="1" x14ac:dyDescent="0.2">
      <c r="A42" s="13"/>
      <c r="B42" s="6" t="s">
        <v>12</v>
      </c>
      <c r="C42" s="7">
        <v>1403</v>
      </c>
      <c r="D42" s="7">
        <v>1259</v>
      </c>
      <c r="E42" s="7">
        <v>1325</v>
      </c>
      <c r="F42" s="20">
        <f t="shared" si="1"/>
        <v>2584</v>
      </c>
      <c r="G42" s="59"/>
      <c r="H42" s="60"/>
      <c r="I42" s="7"/>
      <c r="J42" s="7"/>
      <c r="K42" s="7"/>
      <c r="L42" s="14"/>
      <c r="M42" s="33"/>
    </row>
    <row r="43" spans="1:13" ht="13.25" customHeight="1" x14ac:dyDescent="0.2">
      <c r="A43" s="13"/>
      <c r="B43" s="6" t="s">
        <v>13</v>
      </c>
      <c r="C43" s="7">
        <v>2569</v>
      </c>
      <c r="D43" s="7">
        <v>2188</v>
      </c>
      <c r="E43" s="7">
        <v>2139</v>
      </c>
      <c r="F43" s="20">
        <f t="shared" si="1"/>
        <v>4327</v>
      </c>
      <c r="G43" s="59"/>
      <c r="H43" s="60"/>
      <c r="I43" s="7"/>
      <c r="J43" s="7"/>
      <c r="K43" s="7"/>
      <c r="L43" s="14"/>
      <c r="M43" s="33"/>
    </row>
    <row r="44" spans="1:13" ht="13.25" customHeight="1" thickBot="1" x14ac:dyDescent="0.25">
      <c r="A44" s="67" t="s">
        <v>5</v>
      </c>
      <c r="B44" s="68"/>
      <c r="C44" s="25">
        <f>SUM(C38:C43)</f>
        <v>8498</v>
      </c>
      <c r="D44" s="25">
        <f>SUM(D38:D43)</f>
        <v>7867</v>
      </c>
      <c r="E44" s="25">
        <f>SUM(E38:E43)</f>
        <v>8094</v>
      </c>
      <c r="F44" s="26">
        <f>SUM(D44:E44)</f>
        <v>15961</v>
      </c>
      <c r="G44" s="69"/>
      <c r="H44" s="70"/>
      <c r="I44" s="15"/>
      <c r="J44" s="15"/>
      <c r="K44" s="15"/>
      <c r="L44" s="16"/>
      <c r="M44" s="32"/>
    </row>
    <row r="45" spans="1:13" ht="12.5" thickTop="1" x14ac:dyDescent="0.2"/>
    <row r="48" spans="1:13" x14ac:dyDescent="0.2">
      <c r="H48" s="34"/>
    </row>
    <row r="51" spans="8:8" x14ac:dyDescent="0.2">
      <c r="H51" s="34"/>
    </row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13 L13 F21 F27 F32 F37 F44 L19 L23 L28 L35:L38 L40:L42 F4 F5:F12 F14:F20 F22:F26 F28:F31 F33:F36 F38:F43 L4:L12 L14:L18 L20:L22 L24:L27 L29:L3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O50"/>
  <sheetViews>
    <sheetView view="pageBreakPreview" zoomScaleNormal="100" zoomScaleSheetLayoutView="100" workbookViewId="0"/>
  </sheetViews>
  <sheetFormatPr defaultColWidth="9.09765625" defaultRowHeight="12" x14ac:dyDescent="0.2"/>
  <cols>
    <col min="1" max="1" width="9.69921875" style="1" customWidth="1"/>
    <col min="2" max="2" width="8.69921875" style="1" customWidth="1"/>
    <col min="3" max="6" width="12.69921875" style="1" customWidth="1"/>
    <col min="7" max="7" width="9.69921875" style="1" customWidth="1"/>
    <col min="8" max="8" width="8.69921875" style="1" customWidth="1"/>
    <col min="9" max="12" width="12.69921875" style="1" customWidth="1"/>
    <col min="13" max="13" width="0.296875" style="1" customWidth="1"/>
    <col min="14" max="16384" width="9.09765625" style="1"/>
  </cols>
  <sheetData>
    <row r="1" spans="1:15" ht="12.5" thickBot="1" x14ac:dyDescent="0.25">
      <c r="K1" s="45" t="s">
        <v>41</v>
      </c>
      <c r="L1" s="46"/>
    </row>
    <row r="2" spans="1:15" ht="12.5" thickTop="1" x14ac:dyDescent="0.2">
      <c r="A2" s="47" t="s">
        <v>0</v>
      </c>
      <c r="B2" s="48"/>
      <c r="C2" s="51" t="s">
        <v>7</v>
      </c>
      <c r="D2" s="52"/>
      <c r="E2" s="52"/>
      <c r="F2" s="52"/>
      <c r="G2" s="53" t="s">
        <v>0</v>
      </c>
      <c r="H2" s="48"/>
      <c r="I2" s="51" t="s">
        <v>7</v>
      </c>
      <c r="J2" s="52"/>
      <c r="K2" s="52"/>
      <c r="L2" s="55"/>
      <c r="M2" s="29"/>
    </row>
    <row r="3" spans="1:15" ht="12.5" thickBot="1" x14ac:dyDescent="0.25">
      <c r="A3" s="49"/>
      <c r="B3" s="50"/>
      <c r="C3" s="9" t="s">
        <v>1</v>
      </c>
      <c r="D3" s="9" t="s">
        <v>2</v>
      </c>
      <c r="E3" s="9" t="s">
        <v>3</v>
      </c>
      <c r="F3" s="10" t="s">
        <v>20</v>
      </c>
      <c r="G3" s="54"/>
      <c r="H3" s="50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25" customHeight="1" thickTop="1" x14ac:dyDescent="0.2">
      <c r="A4" s="12" t="s">
        <v>9</v>
      </c>
      <c r="B4" s="8" t="s">
        <v>8</v>
      </c>
      <c r="C4" s="35">
        <v>1620</v>
      </c>
      <c r="D4" s="35">
        <v>1454</v>
      </c>
      <c r="E4" s="35">
        <v>1524</v>
      </c>
      <c r="F4" s="17">
        <f>SUM(D4:E4)</f>
        <v>2978</v>
      </c>
      <c r="G4" s="40" t="s">
        <v>18</v>
      </c>
      <c r="H4" s="27" t="s">
        <v>8</v>
      </c>
      <c r="I4" s="35">
        <v>1849</v>
      </c>
      <c r="J4" s="35">
        <v>1582</v>
      </c>
      <c r="K4" s="35">
        <v>1571</v>
      </c>
      <c r="L4" s="18">
        <f t="shared" ref="L4:L35" si="0">SUM(J4:K4)</f>
        <v>3153</v>
      </c>
      <c r="M4" s="2"/>
    </row>
    <row r="5" spans="1:15" ht="13.25" customHeight="1" x14ac:dyDescent="0.2">
      <c r="A5" s="13"/>
      <c r="B5" s="4" t="s">
        <v>4</v>
      </c>
      <c r="C5" s="7">
        <v>1853</v>
      </c>
      <c r="D5" s="7">
        <v>1678</v>
      </c>
      <c r="E5" s="7">
        <v>1747</v>
      </c>
      <c r="F5" s="20">
        <f t="shared" ref="F5:F44" si="1">SUM(D5:E5)</f>
        <v>3425</v>
      </c>
      <c r="G5" s="5"/>
      <c r="H5" s="4" t="s">
        <v>4</v>
      </c>
      <c r="I5" s="7">
        <v>1403</v>
      </c>
      <c r="J5" s="7">
        <v>1169</v>
      </c>
      <c r="K5" s="7">
        <v>1192</v>
      </c>
      <c r="L5" s="21">
        <f t="shared" si="0"/>
        <v>2361</v>
      </c>
      <c r="M5" s="2"/>
    </row>
    <row r="6" spans="1:15" ht="13.25" customHeight="1" x14ac:dyDescent="0.2">
      <c r="A6" s="13"/>
      <c r="B6" s="4" t="s">
        <v>10</v>
      </c>
      <c r="C6" s="7">
        <v>6390</v>
      </c>
      <c r="D6" s="7">
        <v>4843</v>
      </c>
      <c r="E6" s="7">
        <v>5459</v>
      </c>
      <c r="F6" s="20">
        <f t="shared" si="1"/>
        <v>10302</v>
      </c>
      <c r="G6" s="5"/>
      <c r="H6" s="4" t="s">
        <v>10</v>
      </c>
      <c r="I6" s="7">
        <v>1099</v>
      </c>
      <c r="J6" s="7">
        <v>947</v>
      </c>
      <c r="K6" s="7">
        <v>913</v>
      </c>
      <c r="L6" s="21">
        <f t="shared" si="0"/>
        <v>1860</v>
      </c>
      <c r="M6" s="2"/>
    </row>
    <row r="7" spans="1:15" ht="13.25" customHeight="1" x14ac:dyDescent="0.2">
      <c r="A7" s="13"/>
      <c r="B7" s="4" t="s">
        <v>11</v>
      </c>
      <c r="C7" s="7">
        <v>3466</v>
      </c>
      <c r="D7" s="7">
        <v>3001</v>
      </c>
      <c r="E7" s="7">
        <v>3301</v>
      </c>
      <c r="F7" s="20">
        <f t="shared" si="1"/>
        <v>6302</v>
      </c>
      <c r="G7" s="5"/>
      <c r="H7" s="4" t="s">
        <v>11</v>
      </c>
      <c r="I7" s="7">
        <v>1695</v>
      </c>
      <c r="J7" s="7">
        <v>1587</v>
      </c>
      <c r="K7" s="7">
        <v>1584</v>
      </c>
      <c r="L7" s="21">
        <f t="shared" si="0"/>
        <v>3171</v>
      </c>
      <c r="M7" s="2"/>
      <c r="N7" s="34"/>
      <c r="O7" s="34"/>
    </row>
    <row r="8" spans="1:15" ht="13.25" customHeight="1" x14ac:dyDescent="0.2">
      <c r="A8" s="13"/>
      <c r="B8" s="4" t="s">
        <v>12</v>
      </c>
      <c r="C8" s="7">
        <v>2530</v>
      </c>
      <c r="D8" s="7">
        <v>2700</v>
      </c>
      <c r="E8" s="7">
        <v>3212</v>
      </c>
      <c r="F8" s="20">
        <f t="shared" si="1"/>
        <v>5912</v>
      </c>
      <c r="G8" s="5"/>
      <c r="H8" s="4" t="s">
        <v>12</v>
      </c>
      <c r="I8" s="7">
        <v>1477</v>
      </c>
      <c r="J8" s="7">
        <v>1376</v>
      </c>
      <c r="K8" s="7">
        <v>1389</v>
      </c>
      <c r="L8" s="21">
        <f t="shared" si="0"/>
        <v>2765</v>
      </c>
      <c r="M8" s="2"/>
    </row>
    <row r="9" spans="1:15" ht="13.25" customHeight="1" x14ac:dyDescent="0.2">
      <c r="A9" s="13"/>
      <c r="B9" s="4" t="s">
        <v>13</v>
      </c>
      <c r="C9" s="7">
        <v>2257</v>
      </c>
      <c r="D9" s="7">
        <v>2194</v>
      </c>
      <c r="E9" s="7">
        <v>2347</v>
      </c>
      <c r="F9" s="20">
        <f t="shared" si="1"/>
        <v>4541</v>
      </c>
      <c r="G9" s="5"/>
      <c r="H9" s="4" t="s">
        <v>13</v>
      </c>
      <c r="I9" s="7">
        <v>1586</v>
      </c>
      <c r="J9" s="7">
        <v>1404</v>
      </c>
      <c r="K9" s="7">
        <v>1596</v>
      </c>
      <c r="L9" s="21">
        <f t="shared" si="0"/>
        <v>3000</v>
      </c>
      <c r="M9" s="2"/>
    </row>
    <row r="10" spans="1:15" ht="13.25" customHeight="1" x14ac:dyDescent="0.2">
      <c r="A10" s="13"/>
      <c r="B10" s="4" t="s">
        <v>14</v>
      </c>
      <c r="C10" s="7">
        <v>2464</v>
      </c>
      <c r="D10" s="7">
        <v>2438</v>
      </c>
      <c r="E10" s="7">
        <v>2739</v>
      </c>
      <c r="F10" s="20">
        <f t="shared" si="1"/>
        <v>5177</v>
      </c>
      <c r="G10" s="5"/>
      <c r="H10" s="4" t="s">
        <v>14</v>
      </c>
      <c r="I10" s="7">
        <v>1447</v>
      </c>
      <c r="J10" s="7">
        <v>1436</v>
      </c>
      <c r="K10" s="7">
        <v>1502</v>
      </c>
      <c r="L10" s="21">
        <f t="shared" si="0"/>
        <v>2938</v>
      </c>
      <c r="M10" s="2"/>
    </row>
    <row r="11" spans="1:15" ht="13.25" customHeight="1" x14ac:dyDescent="0.2">
      <c r="A11" s="13"/>
      <c r="B11" s="4" t="s">
        <v>15</v>
      </c>
      <c r="C11" s="7">
        <v>1578</v>
      </c>
      <c r="D11" s="7">
        <v>1695</v>
      </c>
      <c r="E11" s="7">
        <v>1871</v>
      </c>
      <c r="F11" s="20">
        <f t="shared" si="1"/>
        <v>3566</v>
      </c>
      <c r="G11" s="5"/>
      <c r="H11" s="4" t="s">
        <v>15</v>
      </c>
      <c r="I11" s="7">
        <v>1622</v>
      </c>
      <c r="J11" s="7">
        <v>1681</v>
      </c>
      <c r="K11" s="7">
        <v>1787</v>
      </c>
      <c r="L11" s="21">
        <f t="shared" si="0"/>
        <v>3468</v>
      </c>
      <c r="M11" s="2"/>
    </row>
    <row r="12" spans="1:15" ht="13.25" customHeight="1" x14ac:dyDescent="0.2">
      <c r="A12" s="13"/>
      <c r="B12" s="4" t="s">
        <v>16</v>
      </c>
      <c r="C12" s="7">
        <v>2003</v>
      </c>
      <c r="D12" s="7">
        <v>2314</v>
      </c>
      <c r="E12" s="7">
        <v>2468</v>
      </c>
      <c r="F12" s="20">
        <f t="shared" si="1"/>
        <v>4782</v>
      </c>
      <c r="G12" s="5"/>
      <c r="H12" s="4" t="s">
        <v>16</v>
      </c>
      <c r="I12" s="7">
        <v>1483</v>
      </c>
      <c r="J12" s="7">
        <v>1485</v>
      </c>
      <c r="K12" s="7">
        <v>1597</v>
      </c>
      <c r="L12" s="21">
        <f t="shared" si="0"/>
        <v>3082</v>
      </c>
      <c r="M12" s="2"/>
    </row>
    <row r="13" spans="1:15" ht="13.25" customHeight="1" x14ac:dyDescent="0.2">
      <c r="A13" s="56" t="s">
        <v>5</v>
      </c>
      <c r="B13" s="57"/>
      <c r="C13" s="22">
        <f>SUM(C4:C12)</f>
        <v>24161</v>
      </c>
      <c r="D13" s="22">
        <f>SUM(D4:D12)</f>
        <v>22317</v>
      </c>
      <c r="E13" s="22">
        <f>SUM(E4:E12)</f>
        <v>24668</v>
      </c>
      <c r="F13" s="23">
        <f t="shared" si="1"/>
        <v>46985</v>
      </c>
      <c r="G13" s="58" t="s">
        <v>5</v>
      </c>
      <c r="H13" s="57"/>
      <c r="I13" s="22">
        <f>SUM(I4:I12)</f>
        <v>13661</v>
      </c>
      <c r="J13" s="22">
        <f>SUM(J4:J12)</f>
        <v>12667</v>
      </c>
      <c r="K13" s="22">
        <f>SUM(K4:K12)</f>
        <v>13131</v>
      </c>
      <c r="L13" s="24">
        <f t="shared" si="0"/>
        <v>25798</v>
      </c>
      <c r="M13" s="31"/>
    </row>
    <row r="14" spans="1:15" ht="13.25" customHeight="1" x14ac:dyDescent="0.2">
      <c r="A14" s="13" t="s">
        <v>24</v>
      </c>
      <c r="B14" s="6" t="s">
        <v>8</v>
      </c>
      <c r="C14" s="7">
        <v>1167</v>
      </c>
      <c r="D14" s="7">
        <v>1035</v>
      </c>
      <c r="E14" s="7">
        <v>1127</v>
      </c>
      <c r="F14" s="20">
        <f t="shared" si="1"/>
        <v>2162</v>
      </c>
      <c r="G14" s="3" t="s">
        <v>21</v>
      </c>
      <c r="H14" s="4" t="s">
        <v>8</v>
      </c>
      <c r="I14" s="7">
        <v>1832</v>
      </c>
      <c r="J14" s="7">
        <v>1903</v>
      </c>
      <c r="K14" s="7">
        <v>1879</v>
      </c>
      <c r="L14" s="21">
        <f t="shared" si="0"/>
        <v>3782</v>
      </c>
      <c r="M14" s="2"/>
    </row>
    <row r="15" spans="1:15" ht="13.25" customHeight="1" x14ac:dyDescent="0.2">
      <c r="A15" s="13"/>
      <c r="B15" s="6" t="s">
        <v>4</v>
      </c>
      <c r="C15" s="7">
        <v>2046</v>
      </c>
      <c r="D15" s="7">
        <v>1830</v>
      </c>
      <c r="E15" s="7">
        <v>2046</v>
      </c>
      <c r="F15" s="20">
        <f t="shared" si="1"/>
        <v>3876</v>
      </c>
      <c r="G15" s="5"/>
      <c r="H15" s="4" t="s">
        <v>4</v>
      </c>
      <c r="I15" s="7">
        <v>1151</v>
      </c>
      <c r="J15" s="7">
        <v>1211</v>
      </c>
      <c r="K15" s="7">
        <v>1316</v>
      </c>
      <c r="L15" s="21">
        <f t="shared" si="0"/>
        <v>2527</v>
      </c>
      <c r="M15" s="2"/>
    </row>
    <row r="16" spans="1:15" ht="13.25" customHeight="1" x14ac:dyDescent="0.2">
      <c r="A16" s="13"/>
      <c r="B16" s="6" t="s">
        <v>10</v>
      </c>
      <c r="C16" s="7">
        <v>1078</v>
      </c>
      <c r="D16" s="7">
        <v>1184</v>
      </c>
      <c r="E16" s="7">
        <v>1121</v>
      </c>
      <c r="F16" s="20">
        <f t="shared" si="1"/>
        <v>2305</v>
      </c>
      <c r="G16" s="5"/>
      <c r="H16" s="4" t="s">
        <v>10</v>
      </c>
      <c r="I16" s="7">
        <v>1101</v>
      </c>
      <c r="J16" s="7">
        <v>1058</v>
      </c>
      <c r="K16" s="7">
        <v>1219</v>
      </c>
      <c r="L16" s="21">
        <f t="shared" si="0"/>
        <v>2277</v>
      </c>
      <c r="M16" s="2"/>
    </row>
    <row r="17" spans="1:13" ht="13.25" customHeight="1" x14ac:dyDescent="0.2">
      <c r="A17" s="13"/>
      <c r="B17" s="6" t="s">
        <v>11</v>
      </c>
      <c r="C17" s="7">
        <v>1592</v>
      </c>
      <c r="D17" s="7">
        <v>1605</v>
      </c>
      <c r="E17" s="7">
        <v>1700</v>
      </c>
      <c r="F17" s="20">
        <f t="shared" si="1"/>
        <v>3305</v>
      </c>
      <c r="G17" s="5"/>
      <c r="H17" s="4" t="s">
        <v>11</v>
      </c>
      <c r="I17" s="7">
        <v>1537</v>
      </c>
      <c r="J17" s="7">
        <v>1565</v>
      </c>
      <c r="K17" s="7">
        <v>1610</v>
      </c>
      <c r="L17" s="21">
        <f t="shared" si="0"/>
        <v>3175</v>
      </c>
      <c r="M17" s="2"/>
    </row>
    <row r="18" spans="1:13" ht="13.25" customHeight="1" x14ac:dyDescent="0.2">
      <c r="A18" s="13"/>
      <c r="B18" s="6" t="s">
        <v>12</v>
      </c>
      <c r="C18" s="7">
        <v>1349</v>
      </c>
      <c r="D18" s="7">
        <v>1360</v>
      </c>
      <c r="E18" s="7">
        <v>1327</v>
      </c>
      <c r="F18" s="20">
        <f t="shared" si="1"/>
        <v>2687</v>
      </c>
      <c r="G18" s="5"/>
      <c r="H18" s="4" t="s">
        <v>12</v>
      </c>
      <c r="I18" s="7">
        <v>482</v>
      </c>
      <c r="J18" s="7">
        <v>433</v>
      </c>
      <c r="K18" s="7">
        <v>495</v>
      </c>
      <c r="L18" s="21">
        <f t="shared" si="0"/>
        <v>928</v>
      </c>
      <c r="M18" s="2"/>
    </row>
    <row r="19" spans="1:13" ht="13.25" customHeight="1" x14ac:dyDescent="0.2">
      <c r="A19" s="13"/>
      <c r="B19" s="6" t="s">
        <v>13</v>
      </c>
      <c r="C19" s="7">
        <v>2887</v>
      </c>
      <c r="D19" s="7">
        <v>3071</v>
      </c>
      <c r="E19" s="7">
        <v>3314</v>
      </c>
      <c r="F19" s="20">
        <f t="shared" si="1"/>
        <v>6385</v>
      </c>
      <c r="G19" s="58" t="s">
        <v>5</v>
      </c>
      <c r="H19" s="57"/>
      <c r="I19" s="22">
        <f>SUM(I14:I18)</f>
        <v>6103</v>
      </c>
      <c r="J19" s="22">
        <f>SUM(J14:J18)</f>
        <v>6170</v>
      </c>
      <c r="K19" s="22">
        <f>SUM(K14:K18)</f>
        <v>6519</v>
      </c>
      <c r="L19" s="24">
        <f t="shared" si="0"/>
        <v>12689</v>
      </c>
      <c r="M19" s="31"/>
    </row>
    <row r="20" spans="1:13" ht="13.25" customHeight="1" x14ac:dyDescent="0.2">
      <c r="A20" s="13"/>
      <c r="B20" s="6" t="s">
        <v>14</v>
      </c>
      <c r="C20" s="7">
        <v>913</v>
      </c>
      <c r="D20" s="7">
        <v>950</v>
      </c>
      <c r="E20" s="7">
        <v>918</v>
      </c>
      <c r="F20" s="20">
        <f t="shared" si="1"/>
        <v>1868</v>
      </c>
      <c r="G20" s="5" t="s">
        <v>19</v>
      </c>
      <c r="H20" s="6" t="s">
        <v>8</v>
      </c>
      <c r="I20" s="7">
        <v>876</v>
      </c>
      <c r="J20" s="7">
        <v>923</v>
      </c>
      <c r="K20" s="7">
        <v>976</v>
      </c>
      <c r="L20" s="21">
        <f t="shared" si="0"/>
        <v>1899</v>
      </c>
      <c r="M20" s="2"/>
    </row>
    <row r="21" spans="1:13" ht="13.25" customHeight="1" x14ac:dyDescent="0.2">
      <c r="A21" s="56" t="s">
        <v>5</v>
      </c>
      <c r="B21" s="57"/>
      <c r="C21" s="22">
        <f>SUM(C14:C20)</f>
        <v>11032</v>
      </c>
      <c r="D21" s="22">
        <f>SUM(D14:D20)</f>
        <v>11035</v>
      </c>
      <c r="E21" s="22">
        <f>SUM(E14:E20)</f>
        <v>11553</v>
      </c>
      <c r="F21" s="23">
        <f t="shared" si="1"/>
        <v>22588</v>
      </c>
      <c r="G21" s="5"/>
      <c r="H21" s="6" t="s">
        <v>4</v>
      </c>
      <c r="I21" s="7">
        <v>2110</v>
      </c>
      <c r="J21" s="7">
        <v>2195</v>
      </c>
      <c r="K21" s="7">
        <v>1904</v>
      </c>
      <c r="L21" s="21">
        <f t="shared" si="0"/>
        <v>4099</v>
      </c>
      <c r="M21" s="2"/>
    </row>
    <row r="22" spans="1:13" ht="13.25" customHeight="1" x14ac:dyDescent="0.2">
      <c r="A22" s="13" t="s">
        <v>17</v>
      </c>
      <c r="B22" s="6" t="s">
        <v>8</v>
      </c>
      <c r="C22" s="7">
        <v>2804</v>
      </c>
      <c r="D22" s="7">
        <v>2346</v>
      </c>
      <c r="E22" s="7">
        <v>2537</v>
      </c>
      <c r="F22" s="20">
        <f t="shared" si="1"/>
        <v>4883</v>
      </c>
      <c r="G22" s="5"/>
      <c r="H22" s="6" t="s">
        <v>10</v>
      </c>
      <c r="I22" s="7">
        <v>1087</v>
      </c>
      <c r="J22" s="7">
        <v>1097</v>
      </c>
      <c r="K22" s="7">
        <v>998</v>
      </c>
      <c r="L22" s="21">
        <f t="shared" si="0"/>
        <v>2095</v>
      </c>
      <c r="M22" s="2"/>
    </row>
    <row r="23" spans="1:13" ht="13.25" customHeight="1" x14ac:dyDescent="0.2">
      <c r="A23" s="13"/>
      <c r="B23" s="6" t="s">
        <v>4</v>
      </c>
      <c r="C23" s="7">
        <v>2029</v>
      </c>
      <c r="D23" s="7">
        <v>1583</v>
      </c>
      <c r="E23" s="7">
        <v>1724</v>
      </c>
      <c r="F23" s="20">
        <f t="shared" si="1"/>
        <v>3307</v>
      </c>
      <c r="G23" s="58" t="s">
        <v>5</v>
      </c>
      <c r="H23" s="57"/>
      <c r="I23" s="22">
        <f>SUM(I20:I22)</f>
        <v>4073</v>
      </c>
      <c r="J23" s="22">
        <f>SUM(J20:J22)</f>
        <v>4215</v>
      </c>
      <c r="K23" s="22">
        <f>SUM(K20:K22)</f>
        <v>3878</v>
      </c>
      <c r="L23" s="24">
        <f t="shared" si="0"/>
        <v>8093</v>
      </c>
      <c r="M23" s="31"/>
    </row>
    <row r="24" spans="1:13" ht="13.25" customHeight="1" x14ac:dyDescent="0.2">
      <c r="A24" s="13"/>
      <c r="B24" s="6" t="s">
        <v>10</v>
      </c>
      <c r="C24" s="7">
        <v>1240</v>
      </c>
      <c r="D24" s="7">
        <v>1077</v>
      </c>
      <c r="E24" s="7">
        <v>1225</v>
      </c>
      <c r="F24" s="20">
        <f t="shared" si="1"/>
        <v>2302</v>
      </c>
      <c r="G24" s="5" t="s">
        <v>22</v>
      </c>
      <c r="H24" s="6" t="s">
        <v>8</v>
      </c>
      <c r="I24" s="7">
        <v>521</v>
      </c>
      <c r="J24" s="7">
        <v>482</v>
      </c>
      <c r="K24" s="7">
        <v>514</v>
      </c>
      <c r="L24" s="21">
        <f t="shared" si="0"/>
        <v>996</v>
      </c>
      <c r="M24" s="2"/>
    </row>
    <row r="25" spans="1:13" ht="13.25" customHeight="1" x14ac:dyDescent="0.2">
      <c r="A25" s="13"/>
      <c r="B25" s="6" t="s">
        <v>11</v>
      </c>
      <c r="C25" s="7">
        <v>1154</v>
      </c>
      <c r="D25" s="7">
        <v>1058</v>
      </c>
      <c r="E25" s="7">
        <v>1066</v>
      </c>
      <c r="F25" s="20">
        <f t="shared" si="1"/>
        <v>2124</v>
      </c>
      <c r="G25" s="5"/>
      <c r="H25" s="6" t="s">
        <v>4</v>
      </c>
      <c r="I25" s="7">
        <v>1239</v>
      </c>
      <c r="J25" s="7">
        <v>1220</v>
      </c>
      <c r="K25" s="7">
        <v>1238</v>
      </c>
      <c r="L25" s="21">
        <f t="shared" si="0"/>
        <v>2458</v>
      </c>
      <c r="M25" s="2"/>
    </row>
    <row r="26" spans="1:13" ht="13.25" customHeight="1" x14ac:dyDescent="0.2">
      <c r="A26" s="13"/>
      <c r="B26" s="6" t="s">
        <v>12</v>
      </c>
      <c r="C26" s="7">
        <v>1760</v>
      </c>
      <c r="D26" s="7">
        <v>1649</v>
      </c>
      <c r="E26" s="7">
        <v>1671</v>
      </c>
      <c r="F26" s="20">
        <f t="shared" si="1"/>
        <v>3320</v>
      </c>
      <c r="G26" s="5"/>
      <c r="H26" s="6" t="s">
        <v>10</v>
      </c>
      <c r="I26" s="7">
        <v>1046</v>
      </c>
      <c r="J26" s="7">
        <v>1174</v>
      </c>
      <c r="K26" s="7">
        <v>1200</v>
      </c>
      <c r="L26" s="21">
        <f t="shared" si="0"/>
        <v>2374</v>
      </c>
      <c r="M26" s="2"/>
    </row>
    <row r="27" spans="1:13" ht="13.25" customHeight="1" x14ac:dyDescent="0.2">
      <c r="A27" s="56" t="s">
        <v>5</v>
      </c>
      <c r="B27" s="57"/>
      <c r="C27" s="22">
        <f>SUM(C22:C26)</f>
        <v>8987</v>
      </c>
      <c r="D27" s="22">
        <f>SUM(D22:D26)</f>
        <v>7713</v>
      </c>
      <c r="E27" s="22">
        <f>SUM(E22:E26)</f>
        <v>8223</v>
      </c>
      <c r="F27" s="23">
        <f t="shared" si="1"/>
        <v>15936</v>
      </c>
      <c r="G27" s="5"/>
      <c r="H27" s="6" t="s">
        <v>11</v>
      </c>
      <c r="I27" s="7">
        <v>289</v>
      </c>
      <c r="J27" s="7">
        <v>349</v>
      </c>
      <c r="K27" s="7">
        <v>302</v>
      </c>
      <c r="L27" s="21">
        <f t="shared" si="0"/>
        <v>651</v>
      </c>
      <c r="M27" s="2"/>
    </row>
    <row r="28" spans="1:13" ht="13.25" customHeight="1" x14ac:dyDescent="0.2">
      <c r="A28" s="13" t="s">
        <v>25</v>
      </c>
      <c r="B28" s="6" t="s">
        <v>8</v>
      </c>
      <c r="C28" s="7">
        <v>2221</v>
      </c>
      <c r="D28" s="7">
        <v>2044</v>
      </c>
      <c r="E28" s="7">
        <v>2248</v>
      </c>
      <c r="F28" s="20">
        <f t="shared" si="1"/>
        <v>4292</v>
      </c>
      <c r="G28" s="58" t="s">
        <v>5</v>
      </c>
      <c r="H28" s="57"/>
      <c r="I28" s="22">
        <f>SUM(I24:I27)</f>
        <v>3095</v>
      </c>
      <c r="J28" s="22">
        <f>SUM(J24:J27)</f>
        <v>3225</v>
      </c>
      <c r="K28" s="22">
        <f>SUM(K24:K27)</f>
        <v>3254</v>
      </c>
      <c r="L28" s="24">
        <f t="shared" si="0"/>
        <v>6479</v>
      </c>
      <c r="M28" s="31"/>
    </row>
    <row r="29" spans="1:13" ht="13.25" customHeight="1" x14ac:dyDescent="0.2">
      <c r="A29" s="13"/>
      <c r="B29" s="6" t="s">
        <v>4</v>
      </c>
      <c r="C29" s="7">
        <v>1484</v>
      </c>
      <c r="D29" s="7">
        <v>1546</v>
      </c>
      <c r="E29" s="7">
        <v>1609</v>
      </c>
      <c r="F29" s="20">
        <f t="shared" si="1"/>
        <v>3155</v>
      </c>
      <c r="G29" s="5" t="s">
        <v>23</v>
      </c>
      <c r="H29" s="6" t="s">
        <v>8</v>
      </c>
      <c r="I29" s="7">
        <v>1270</v>
      </c>
      <c r="J29" s="7">
        <v>1394</v>
      </c>
      <c r="K29" s="7">
        <v>1397</v>
      </c>
      <c r="L29" s="21">
        <f t="shared" si="0"/>
        <v>2791</v>
      </c>
      <c r="M29" s="2"/>
    </row>
    <row r="30" spans="1:13" ht="13.25" customHeight="1" x14ac:dyDescent="0.2">
      <c r="A30" s="13"/>
      <c r="B30" s="6" t="s">
        <v>10</v>
      </c>
      <c r="C30" s="7">
        <v>1567</v>
      </c>
      <c r="D30" s="7">
        <v>1560</v>
      </c>
      <c r="E30" s="7">
        <v>1657</v>
      </c>
      <c r="F30" s="20">
        <f t="shared" si="1"/>
        <v>3217</v>
      </c>
      <c r="G30" s="5"/>
      <c r="H30" s="6" t="s">
        <v>4</v>
      </c>
      <c r="I30" s="7">
        <v>922</v>
      </c>
      <c r="J30" s="7">
        <v>948</v>
      </c>
      <c r="K30" s="7">
        <v>929</v>
      </c>
      <c r="L30" s="21">
        <f t="shared" si="0"/>
        <v>1877</v>
      </c>
      <c r="M30" s="2"/>
    </row>
    <row r="31" spans="1:13" ht="13.25" customHeight="1" x14ac:dyDescent="0.2">
      <c r="A31" s="13"/>
      <c r="B31" s="6" t="s">
        <v>11</v>
      </c>
      <c r="C31" s="7">
        <v>1963</v>
      </c>
      <c r="D31" s="7">
        <v>2025</v>
      </c>
      <c r="E31" s="7">
        <v>2133</v>
      </c>
      <c r="F31" s="20">
        <f t="shared" si="1"/>
        <v>4158</v>
      </c>
      <c r="G31" s="5"/>
      <c r="H31" s="6" t="s">
        <v>10</v>
      </c>
      <c r="I31" s="7">
        <v>1022</v>
      </c>
      <c r="J31" s="7">
        <v>855</v>
      </c>
      <c r="K31" s="7">
        <v>969</v>
      </c>
      <c r="L31" s="21">
        <f t="shared" si="0"/>
        <v>1824</v>
      </c>
      <c r="M31" s="2"/>
    </row>
    <row r="32" spans="1:13" ht="13.25" customHeight="1" x14ac:dyDescent="0.2">
      <c r="A32" s="56" t="s">
        <v>5</v>
      </c>
      <c r="B32" s="57"/>
      <c r="C32" s="22">
        <f>SUM(C28:C31)</f>
        <v>7235</v>
      </c>
      <c r="D32" s="22">
        <f>SUM(D28:D31)</f>
        <v>7175</v>
      </c>
      <c r="E32" s="22">
        <f>SUM(E28:E31)</f>
        <v>7647</v>
      </c>
      <c r="F32" s="23">
        <f t="shared" si="1"/>
        <v>14822</v>
      </c>
      <c r="G32" s="5"/>
      <c r="H32" s="6" t="s">
        <v>11</v>
      </c>
      <c r="I32" s="7">
        <v>1425</v>
      </c>
      <c r="J32" s="7">
        <v>1445</v>
      </c>
      <c r="K32" s="7">
        <v>1564</v>
      </c>
      <c r="L32" s="21">
        <f t="shared" si="0"/>
        <v>3009</v>
      </c>
      <c r="M32" s="2"/>
    </row>
    <row r="33" spans="1:13" ht="13.25" customHeight="1" x14ac:dyDescent="0.2">
      <c r="A33" s="13" t="s">
        <v>26</v>
      </c>
      <c r="B33" s="6" t="s">
        <v>8</v>
      </c>
      <c r="C33" s="7">
        <v>750</v>
      </c>
      <c r="D33" s="7">
        <v>765</v>
      </c>
      <c r="E33" s="7">
        <v>806</v>
      </c>
      <c r="F33" s="20">
        <f t="shared" si="1"/>
        <v>1571</v>
      </c>
      <c r="G33" s="5"/>
      <c r="H33" s="6" t="s">
        <v>12</v>
      </c>
      <c r="I33" s="7">
        <v>902</v>
      </c>
      <c r="J33" s="7">
        <v>1044</v>
      </c>
      <c r="K33" s="7">
        <v>1053</v>
      </c>
      <c r="L33" s="21">
        <f t="shared" si="0"/>
        <v>2097</v>
      </c>
      <c r="M33" s="2"/>
    </row>
    <row r="34" spans="1:13" ht="13.25" customHeight="1" x14ac:dyDescent="0.2">
      <c r="A34" s="13"/>
      <c r="B34" s="6" t="s">
        <v>4</v>
      </c>
      <c r="C34" s="7">
        <v>980</v>
      </c>
      <c r="D34" s="7">
        <v>1068</v>
      </c>
      <c r="E34" s="7">
        <v>1094</v>
      </c>
      <c r="F34" s="20">
        <f t="shared" si="1"/>
        <v>2162</v>
      </c>
      <c r="G34" s="5"/>
      <c r="H34" s="6" t="s">
        <v>13</v>
      </c>
      <c r="I34" s="7">
        <v>789</v>
      </c>
      <c r="J34" s="7">
        <v>756</v>
      </c>
      <c r="K34" s="7">
        <v>753</v>
      </c>
      <c r="L34" s="21">
        <f t="shared" si="0"/>
        <v>1509</v>
      </c>
      <c r="M34" s="2"/>
    </row>
    <row r="35" spans="1:13" ht="13.25" customHeight="1" x14ac:dyDescent="0.2">
      <c r="A35" s="13"/>
      <c r="B35" s="6" t="s">
        <v>10</v>
      </c>
      <c r="C35" s="7">
        <v>967</v>
      </c>
      <c r="D35" s="7">
        <v>1068</v>
      </c>
      <c r="E35" s="7">
        <v>1021</v>
      </c>
      <c r="F35" s="20">
        <f t="shared" si="1"/>
        <v>2089</v>
      </c>
      <c r="G35" s="58" t="s">
        <v>5</v>
      </c>
      <c r="H35" s="57"/>
      <c r="I35" s="22">
        <f>SUM(I29:I34)</f>
        <v>6330</v>
      </c>
      <c r="J35" s="22">
        <f>SUM(J29:J34)</f>
        <v>6442</v>
      </c>
      <c r="K35" s="22">
        <f>SUM(K29:K34)</f>
        <v>6665</v>
      </c>
      <c r="L35" s="24">
        <f t="shared" si="0"/>
        <v>13107</v>
      </c>
      <c r="M35" s="31"/>
    </row>
    <row r="36" spans="1:13" ht="13.25" customHeight="1" x14ac:dyDescent="0.2">
      <c r="A36" s="13"/>
      <c r="B36" s="6" t="s">
        <v>11</v>
      </c>
      <c r="C36" s="7">
        <v>1074</v>
      </c>
      <c r="D36" s="7">
        <v>1017</v>
      </c>
      <c r="E36" s="7">
        <v>1018</v>
      </c>
      <c r="F36" s="20">
        <f t="shared" si="1"/>
        <v>2035</v>
      </c>
      <c r="G36" s="59"/>
      <c r="H36" s="60"/>
      <c r="I36" s="19"/>
      <c r="J36" s="19"/>
      <c r="K36" s="19"/>
      <c r="L36" s="21"/>
      <c r="M36" s="2"/>
    </row>
    <row r="37" spans="1:13" ht="13.25" customHeight="1" x14ac:dyDescent="0.2">
      <c r="A37" s="56" t="s">
        <v>5</v>
      </c>
      <c r="B37" s="57"/>
      <c r="C37" s="22">
        <f>SUM(C33:C36)</f>
        <v>3771</v>
      </c>
      <c r="D37" s="22">
        <f>SUM(D33:D36)</f>
        <v>3918</v>
      </c>
      <c r="E37" s="22">
        <f>SUM(E33:E36)</f>
        <v>3939</v>
      </c>
      <c r="F37" s="23">
        <f t="shared" si="1"/>
        <v>7857</v>
      </c>
      <c r="G37" s="61" t="s">
        <v>6</v>
      </c>
      <c r="H37" s="62"/>
      <c r="I37" s="37">
        <f>C13+C21+C27+C32+C37+C44+I13+I19+I23+I28+I35</f>
        <v>96943</v>
      </c>
      <c r="J37" s="37">
        <f>D13+D21+D27+D32+D37+D44+J13+J19+J23+J28+J35</f>
        <v>92729</v>
      </c>
      <c r="K37" s="37">
        <f>E13+E21+E27+E32+E37+E44+K13+K19+K23+K28+K35</f>
        <v>97569</v>
      </c>
      <c r="L37" s="38">
        <f>SUM(J37:K37)</f>
        <v>190298</v>
      </c>
      <c r="M37" s="32"/>
    </row>
    <row r="38" spans="1:13" ht="13.25" customHeight="1" x14ac:dyDescent="0.2">
      <c r="A38" s="13" t="s">
        <v>27</v>
      </c>
      <c r="B38" s="6" t="s">
        <v>8</v>
      </c>
      <c r="C38" s="7">
        <v>1045</v>
      </c>
      <c r="D38" s="7">
        <v>1061</v>
      </c>
      <c r="E38" s="7">
        <v>1080</v>
      </c>
      <c r="F38" s="20">
        <f t="shared" si="1"/>
        <v>2141</v>
      </c>
      <c r="G38" s="63"/>
      <c r="H38" s="64"/>
      <c r="I38" s="28"/>
      <c r="J38" s="28"/>
      <c r="K38" s="28"/>
      <c r="L38" s="36"/>
      <c r="M38" s="33"/>
    </row>
    <row r="39" spans="1:13" ht="13.25" customHeight="1" x14ac:dyDescent="0.2">
      <c r="A39" s="13"/>
      <c r="B39" s="6" t="s">
        <v>4</v>
      </c>
      <c r="C39" s="7">
        <v>757</v>
      </c>
      <c r="D39" s="7">
        <v>745</v>
      </c>
      <c r="E39" s="7">
        <v>804</v>
      </c>
      <c r="F39" s="20">
        <f t="shared" si="1"/>
        <v>1549</v>
      </c>
      <c r="G39" s="65" t="s">
        <v>29</v>
      </c>
      <c r="H39" s="60"/>
      <c r="I39" s="7">
        <f>'0601'!I37-'0501'!I37</f>
        <v>-46</v>
      </c>
      <c r="J39" s="7">
        <f>'0601'!J37-'0501'!J37</f>
        <v>-71</v>
      </c>
      <c r="K39" s="7">
        <f>'0601'!K37-'0501'!K37</f>
        <v>-55</v>
      </c>
      <c r="L39" s="14">
        <f>SUM(J39:K39)</f>
        <v>-126</v>
      </c>
      <c r="M39" s="32"/>
    </row>
    <row r="40" spans="1:13" ht="13.25" customHeight="1" x14ac:dyDescent="0.2">
      <c r="A40" s="13"/>
      <c r="B40" s="6" t="s">
        <v>10</v>
      </c>
      <c r="C40" s="7">
        <v>1070</v>
      </c>
      <c r="D40" s="7">
        <v>1043</v>
      </c>
      <c r="E40" s="7">
        <v>1045</v>
      </c>
      <c r="F40" s="20">
        <f t="shared" si="1"/>
        <v>2088</v>
      </c>
      <c r="G40" s="65"/>
      <c r="H40" s="66"/>
      <c r="I40" s="7"/>
      <c r="J40" s="7"/>
      <c r="K40" s="7"/>
      <c r="L40" s="14"/>
      <c r="M40" s="31"/>
    </row>
    <row r="41" spans="1:13" ht="13.25" customHeight="1" x14ac:dyDescent="0.2">
      <c r="A41" s="13"/>
      <c r="B41" s="6" t="s">
        <v>11</v>
      </c>
      <c r="C41" s="7">
        <v>1661</v>
      </c>
      <c r="D41" s="7">
        <v>1568</v>
      </c>
      <c r="E41" s="7">
        <v>1712</v>
      </c>
      <c r="F41" s="20">
        <f t="shared" si="1"/>
        <v>3280</v>
      </c>
      <c r="G41" s="65" t="s">
        <v>28</v>
      </c>
      <c r="H41" s="66"/>
      <c r="I41" s="7">
        <v>382</v>
      </c>
      <c r="J41" s="7">
        <v>-319</v>
      </c>
      <c r="K41" s="7">
        <v>26</v>
      </c>
      <c r="L41" s="14">
        <f>SUM(J41:K41)</f>
        <v>-293</v>
      </c>
      <c r="M41" s="31"/>
    </row>
    <row r="42" spans="1:13" ht="13.25" customHeight="1" x14ac:dyDescent="0.2">
      <c r="A42" s="13"/>
      <c r="B42" s="6" t="s">
        <v>12</v>
      </c>
      <c r="C42" s="7">
        <v>1398</v>
      </c>
      <c r="D42" s="7">
        <v>1252</v>
      </c>
      <c r="E42" s="7">
        <v>1317</v>
      </c>
      <c r="F42" s="20">
        <f t="shared" si="1"/>
        <v>2569</v>
      </c>
      <c r="G42" s="59"/>
      <c r="H42" s="60"/>
      <c r="I42" s="7"/>
      <c r="J42" s="7"/>
      <c r="K42" s="7"/>
      <c r="L42" s="14"/>
      <c r="M42" s="33"/>
    </row>
    <row r="43" spans="1:13" ht="13.25" customHeight="1" x14ac:dyDescent="0.2">
      <c r="A43" s="13"/>
      <c r="B43" s="6" t="s">
        <v>13</v>
      </c>
      <c r="C43" s="7">
        <v>2564</v>
      </c>
      <c r="D43" s="7">
        <v>2183</v>
      </c>
      <c r="E43" s="7">
        <v>2134</v>
      </c>
      <c r="F43" s="20">
        <f t="shared" si="1"/>
        <v>4317</v>
      </c>
      <c r="G43" s="59"/>
      <c r="H43" s="60"/>
      <c r="I43" s="7"/>
      <c r="J43" s="7"/>
      <c r="K43" s="7"/>
      <c r="L43" s="14"/>
      <c r="M43" s="33"/>
    </row>
    <row r="44" spans="1:13" ht="13.25" customHeight="1" thickBot="1" x14ac:dyDescent="0.25">
      <c r="A44" s="67" t="s">
        <v>5</v>
      </c>
      <c r="B44" s="68"/>
      <c r="C44" s="25">
        <f>SUM(C38:C43)</f>
        <v>8495</v>
      </c>
      <c r="D44" s="25">
        <f>SUM(D38:D43)</f>
        <v>7852</v>
      </c>
      <c r="E44" s="25">
        <f>SUM(E38:E43)</f>
        <v>8092</v>
      </c>
      <c r="F44" s="26">
        <f t="shared" si="1"/>
        <v>15944</v>
      </c>
      <c r="G44" s="69"/>
      <c r="H44" s="70"/>
      <c r="I44" s="15"/>
      <c r="J44" s="15"/>
      <c r="K44" s="15"/>
      <c r="L44" s="16"/>
      <c r="M44" s="32"/>
    </row>
    <row r="45" spans="1:13" ht="12.5" thickTop="1" x14ac:dyDescent="0.2"/>
    <row r="47" spans="1:13" x14ac:dyDescent="0.2">
      <c r="H47" s="34"/>
    </row>
    <row r="50" spans="8:8" x14ac:dyDescent="0.2">
      <c r="H50" s="34"/>
    </row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4 L4:L3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O45"/>
  <sheetViews>
    <sheetView view="pageBreakPreview" zoomScaleNormal="100" zoomScaleSheetLayoutView="100" workbookViewId="0"/>
  </sheetViews>
  <sheetFormatPr defaultColWidth="9.09765625" defaultRowHeight="12" x14ac:dyDescent="0.2"/>
  <cols>
    <col min="1" max="1" width="9.69921875" style="1" customWidth="1"/>
    <col min="2" max="2" width="8.69921875" style="1" customWidth="1"/>
    <col min="3" max="6" width="12.69921875" style="1" customWidth="1"/>
    <col min="7" max="7" width="9.69921875" style="1" customWidth="1"/>
    <col min="8" max="8" width="8.69921875" style="1" customWidth="1"/>
    <col min="9" max="12" width="12.69921875" style="1" customWidth="1"/>
    <col min="13" max="13" width="0.296875" style="1" customWidth="1"/>
    <col min="14" max="16384" width="9.09765625" style="1"/>
  </cols>
  <sheetData>
    <row r="1" spans="1:15" ht="12.5" thickBot="1" x14ac:dyDescent="0.25">
      <c r="K1" s="45" t="s">
        <v>34</v>
      </c>
      <c r="L1" s="46"/>
    </row>
    <row r="2" spans="1:15" ht="12.5" thickTop="1" x14ac:dyDescent="0.2">
      <c r="A2" s="47" t="s">
        <v>0</v>
      </c>
      <c r="B2" s="48"/>
      <c r="C2" s="51" t="s">
        <v>7</v>
      </c>
      <c r="D2" s="52"/>
      <c r="E2" s="52"/>
      <c r="F2" s="52"/>
      <c r="G2" s="53" t="s">
        <v>0</v>
      </c>
      <c r="H2" s="48"/>
      <c r="I2" s="51" t="s">
        <v>7</v>
      </c>
      <c r="J2" s="52"/>
      <c r="K2" s="52"/>
      <c r="L2" s="55"/>
      <c r="M2" s="29"/>
    </row>
    <row r="3" spans="1:15" ht="12.5" thickBot="1" x14ac:dyDescent="0.25">
      <c r="A3" s="49"/>
      <c r="B3" s="50"/>
      <c r="C3" s="9" t="s">
        <v>1</v>
      </c>
      <c r="D3" s="9" t="s">
        <v>2</v>
      </c>
      <c r="E3" s="9" t="s">
        <v>3</v>
      </c>
      <c r="F3" s="10" t="s">
        <v>20</v>
      </c>
      <c r="G3" s="54"/>
      <c r="H3" s="50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25" customHeight="1" thickTop="1" x14ac:dyDescent="0.2">
      <c r="A4" s="12" t="s">
        <v>9</v>
      </c>
      <c r="B4" s="8" t="s">
        <v>8</v>
      </c>
      <c r="C4" s="35">
        <v>1626</v>
      </c>
      <c r="D4" s="35">
        <v>1465</v>
      </c>
      <c r="E4" s="35">
        <v>1525</v>
      </c>
      <c r="F4" s="17">
        <f>SUM(D4:E4)</f>
        <v>2990</v>
      </c>
      <c r="G4" s="40" t="s">
        <v>18</v>
      </c>
      <c r="H4" s="27" t="s">
        <v>8</v>
      </c>
      <c r="I4" s="35">
        <v>1855</v>
      </c>
      <c r="J4" s="35">
        <v>1581</v>
      </c>
      <c r="K4" s="35">
        <v>1576</v>
      </c>
      <c r="L4" s="18">
        <f t="shared" ref="L4:L35" si="0">SUM(J4:K4)</f>
        <v>3157</v>
      </c>
      <c r="M4" s="2"/>
    </row>
    <row r="5" spans="1:15" ht="13.25" customHeight="1" x14ac:dyDescent="0.2">
      <c r="A5" s="13"/>
      <c r="B5" s="4" t="s">
        <v>4</v>
      </c>
      <c r="C5" s="7">
        <v>1852</v>
      </c>
      <c r="D5" s="7">
        <v>1682</v>
      </c>
      <c r="E5" s="7">
        <v>1745</v>
      </c>
      <c r="F5" s="20">
        <f t="shared" ref="F5:F44" si="1">SUM(D5:E5)</f>
        <v>3427</v>
      </c>
      <c r="G5" s="5"/>
      <c r="H5" s="4" t="s">
        <v>4</v>
      </c>
      <c r="I5" s="7">
        <v>1401</v>
      </c>
      <c r="J5" s="7">
        <v>1169</v>
      </c>
      <c r="K5" s="7">
        <v>1194</v>
      </c>
      <c r="L5" s="21">
        <f t="shared" si="0"/>
        <v>2363</v>
      </c>
      <c r="M5" s="2"/>
    </row>
    <row r="6" spans="1:15" ht="13.25" customHeight="1" x14ac:dyDescent="0.2">
      <c r="A6" s="13"/>
      <c r="B6" s="4" t="s">
        <v>10</v>
      </c>
      <c r="C6" s="7">
        <v>6391</v>
      </c>
      <c r="D6" s="7">
        <v>4869</v>
      </c>
      <c r="E6" s="7">
        <v>5444</v>
      </c>
      <c r="F6" s="20">
        <f t="shared" si="1"/>
        <v>10313</v>
      </c>
      <c r="G6" s="5"/>
      <c r="H6" s="4" t="s">
        <v>10</v>
      </c>
      <c r="I6" s="7">
        <v>1099</v>
      </c>
      <c r="J6" s="7">
        <v>950</v>
      </c>
      <c r="K6" s="7">
        <v>916</v>
      </c>
      <c r="L6" s="21">
        <f t="shared" si="0"/>
        <v>1866</v>
      </c>
      <c r="M6" s="2"/>
    </row>
    <row r="7" spans="1:15" ht="13.25" customHeight="1" x14ac:dyDescent="0.2">
      <c r="A7" s="13"/>
      <c r="B7" s="4" t="s">
        <v>11</v>
      </c>
      <c r="C7" s="7">
        <v>3464</v>
      </c>
      <c r="D7" s="7">
        <v>3007</v>
      </c>
      <c r="E7" s="7">
        <v>3290</v>
      </c>
      <c r="F7" s="20">
        <f t="shared" si="1"/>
        <v>6297</v>
      </c>
      <c r="G7" s="5"/>
      <c r="H7" s="4" t="s">
        <v>11</v>
      </c>
      <c r="I7" s="7">
        <v>1696</v>
      </c>
      <c r="J7" s="7">
        <v>1586</v>
      </c>
      <c r="K7" s="7">
        <v>1593</v>
      </c>
      <c r="L7" s="21">
        <f t="shared" si="0"/>
        <v>3179</v>
      </c>
      <c r="M7" s="2"/>
      <c r="N7" s="34"/>
      <c r="O7" s="34"/>
    </row>
    <row r="8" spans="1:15" ht="13.25" customHeight="1" x14ac:dyDescent="0.2">
      <c r="A8" s="13"/>
      <c r="B8" s="4" t="s">
        <v>12</v>
      </c>
      <c r="C8" s="7">
        <v>2533</v>
      </c>
      <c r="D8" s="7">
        <v>2702</v>
      </c>
      <c r="E8" s="7">
        <v>3211</v>
      </c>
      <c r="F8" s="20">
        <f t="shared" si="1"/>
        <v>5913</v>
      </c>
      <c r="G8" s="5"/>
      <c r="H8" s="4" t="s">
        <v>12</v>
      </c>
      <c r="I8" s="7">
        <v>1478</v>
      </c>
      <c r="J8" s="7">
        <v>1371</v>
      </c>
      <c r="K8" s="7">
        <v>1389</v>
      </c>
      <c r="L8" s="21">
        <f t="shared" si="0"/>
        <v>2760</v>
      </c>
      <c r="M8" s="2"/>
    </row>
    <row r="9" spans="1:15" ht="13.25" customHeight="1" x14ac:dyDescent="0.2">
      <c r="A9" s="13"/>
      <c r="B9" s="4" t="s">
        <v>13</v>
      </c>
      <c r="C9" s="7">
        <v>2253</v>
      </c>
      <c r="D9" s="7">
        <v>2191</v>
      </c>
      <c r="E9" s="7">
        <v>2340</v>
      </c>
      <c r="F9" s="20">
        <f t="shared" si="1"/>
        <v>4531</v>
      </c>
      <c r="G9" s="5"/>
      <c r="H9" s="4" t="s">
        <v>13</v>
      </c>
      <c r="I9" s="7">
        <v>1578</v>
      </c>
      <c r="J9" s="7">
        <v>1405</v>
      </c>
      <c r="K9" s="7">
        <v>1588</v>
      </c>
      <c r="L9" s="21">
        <f t="shared" si="0"/>
        <v>2993</v>
      </c>
      <c r="M9" s="2"/>
    </row>
    <row r="10" spans="1:15" ht="13.25" customHeight="1" x14ac:dyDescent="0.2">
      <c r="A10" s="13"/>
      <c r="B10" s="4" t="s">
        <v>14</v>
      </c>
      <c r="C10" s="7">
        <v>2459</v>
      </c>
      <c r="D10" s="7">
        <v>2432</v>
      </c>
      <c r="E10" s="7">
        <v>2735</v>
      </c>
      <c r="F10" s="20">
        <f t="shared" si="1"/>
        <v>5167</v>
      </c>
      <c r="G10" s="5"/>
      <c r="H10" s="4" t="s">
        <v>14</v>
      </c>
      <c r="I10" s="7">
        <v>1450</v>
      </c>
      <c r="J10" s="7">
        <v>1429</v>
      </c>
      <c r="K10" s="7">
        <v>1502</v>
      </c>
      <c r="L10" s="21">
        <f t="shared" si="0"/>
        <v>2931</v>
      </c>
      <c r="M10" s="2"/>
    </row>
    <row r="11" spans="1:15" ht="13.25" customHeight="1" x14ac:dyDescent="0.2">
      <c r="A11" s="13"/>
      <c r="B11" s="4" t="s">
        <v>15</v>
      </c>
      <c r="C11" s="7">
        <v>1578</v>
      </c>
      <c r="D11" s="7">
        <v>1701</v>
      </c>
      <c r="E11" s="7">
        <v>1875</v>
      </c>
      <c r="F11" s="20">
        <f t="shared" si="1"/>
        <v>3576</v>
      </c>
      <c r="G11" s="5"/>
      <c r="H11" s="4" t="s">
        <v>15</v>
      </c>
      <c r="I11" s="7">
        <v>1625</v>
      </c>
      <c r="J11" s="7">
        <v>1686</v>
      </c>
      <c r="K11" s="7">
        <v>1791</v>
      </c>
      <c r="L11" s="21">
        <f t="shared" si="0"/>
        <v>3477</v>
      </c>
      <c r="M11" s="2"/>
    </row>
    <row r="12" spans="1:15" ht="13.25" customHeight="1" x14ac:dyDescent="0.2">
      <c r="A12" s="13"/>
      <c r="B12" s="4" t="s">
        <v>16</v>
      </c>
      <c r="C12" s="7">
        <v>2000</v>
      </c>
      <c r="D12" s="7">
        <v>2315</v>
      </c>
      <c r="E12" s="7">
        <v>2467</v>
      </c>
      <c r="F12" s="20">
        <f t="shared" si="1"/>
        <v>4782</v>
      </c>
      <c r="G12" s="5"/>
      <c r="H12" s="4" t="s">
        <v>16</v>
      </c>
      <c r="I12" s="7">
        <v>1482</v>
      </c>
      <c r="J12" s="7">
        <v>1480</v>
      </c>
      <c r="K12" s="7">
        <v>1596</v>
      </c>
      <c r="L12" s="21">
        <f t="shared" si="0"/>
        <v>3076</v>
      </c>
      <c r="M12" s="2"/>
    </row>
    <row r="13" spans="1:15" ht="13.25" customHeight="1" x14ac:dyDescent="0.2">
      <c r="A13" s="56" t="s">
        <v>5</v>
      </c>
      <c r="B13" s="57"/>
      <c r="C13" s="22">
        <f>SUM(C4:C12)</f>
        <v>24156</v>
      </c>
      <c r="D13" s="22">
        <f>SUM(D4:D12)</f>
        <v>22364</v>
      </c>
      <c r="E13" s="22">
        <f>SUM(E4:E12)</f>
        <v>24632</v>
      </c>
      <c r="F13" s="23">
        <f t="shared" si="1"/>
        <v>46996</v>
      </c>
      <c r="G13" s="58" t="s">
        <v>5</v>
      </c>
      <c r="H13" s="57"/>
      <c r="I13" s="22">
        <f>SUM(I4:I12)</f>
        <v>13664</v>
      </c>
      <c r="J13" s="22">
        <f>SUM(J4:J12)</f>
        <v>12657</v>
      </c>
      <c r="K13" s="22">
        <f>SUM(K4:K12)</f>
        <v>13145</v>
      </c>
      <c r="L13" s="24">
        <f t="shared" si="0"/>
        <v>25802</v>
      </c>
      <c r="M13" s="31"/>
    </row>
    <row r="14" spans="1:15" ht="13.25" customHeight="1" x14ac:dyDescent="0.2">
      <c r="A14" s="13" t="s">
        <v>24</v>
      </c>
      <c r="B14" s="6" t="s">
        <v>8</v>
      </c>
      <c r="C14" s="7">
        <v>1166</v>
      </c>
      <c r="D14" s="7">
        <v>1036</v>
      </c>
      <c r="E14" s="7">
        <v>1123</v>
      </c>
      <c r="F14" s="20">
        <f t="shared" si="1"/>
        <v>2159</v>
      </c>
      <c r="G14" s="3" t="s">
        <v>21</v>
      </c>
      <c r="H14" s="4" t="s">
        <v>8</v>
      </c>
      <c r="I14" s="7">
        <v>1829</v>
      </c>
      <c r="J14" s="7">
        <v>1900</v>
      </c>
      <c r="K14" s="7">
        <v>1881</v>
      </c>
      <c r="L14" s="21">
        <f t="shared" si="0"/>
        <v>3781</v>
      </c>
      <c r="M14" s="2"/>
    </row>
    <row r="15" spans="1:15" ht="13.25" customHeight="1" x14ac:dyDescent="0.2">
      <c r="A15" s="13"/>
      <c r="B15" s="6" t="s">
        <v>4</v>
      </c>
      <c r="C15" s="7">
        <v>2060</v>
      </c>
      <c r="D15" s="7">
        <v>1840</v>
      </c>
      <c r="E15" s="7">
        <v>2053</v>
      </c>
      <c r="F15" s="20">
        <f t="shared" si="1"/>
        <v>3893</v>
      </c>
      <c r="G15" s="5"/>
      <c r="H15" s="4" t="s">
        <v>4</v>
      </c>
      <c r="I15" s="7">
        <v>1152</v>
      </c>
      <c r="J15" s="7">
        <v>1214</v>
      </c>
      <c r="K15" s="7">
        <v>1324</v>
      </c>
      <c r="L15" s="21">
        <f t="shared" si="0"/>
        <v>2538</v>
      </c>
      <c r="M15" s="2"/>
    </row>
    <row r="16" spans="1:15" ht="13.25" customHeight="1" x14ac:dyDescent="0.2">
      <c r="A16" s="13"/>
      <c r="B16" s="6" t="s">
        <v>10</v>
      </c>
      <c r="C16" s="7">
        <v>1079</v>
      </c>
      <c r="D16" s="7">
        <v>1185</v>
      </c>
      <c r="E16" s="7">
        <v>1124</v>
      </c>
      <c r="F16" s="20">
        <f t="shared" si="1"/>
        <v>2309</v>
      </c>
      <c r="G16" s="5"/>
      <c r="H16" s="4" t="s">
        <v>10</v>
      </c>
      <c r="I16" s="7">
        <v>1111</v>
      </c>
      <c r="J16" s="7">
        <v>1066</v>
      </c>
      <c r="K16" s="7">
        <v>1226</v>
      </c>
      <c r="L16" s="21">
        <f t="shared" si="0"/>
        <v>2292</v>
      </c>
      <c r="M16" s="2"/>
    </row>
    <row r="17" spans="1:13" ht="13.25" customHeight="1" x14ac:dyDescent="0.2">
      <c r="A17" s="13"/>
      <c r="B17" s="6" t="s">
        <v>11</v>
      </c>
      <c r="C17" s="7">
        <v>1604</v>
      </c>
      <c r="D17" s="7">
        <v>1609</v>
      </c>
      <c r="E17" s="7">
        <v>1707</v>
      </c>
      <c r="F17" s="20">
        <f t="shared" si="1"/>
        <v>3316</v>
      </c>
      <c r="G17" s="5"/>
      <c r="H17" s="4" t="s">
        <v>11</v>
      </c>
      <c r="I17" s="7">
        <v>1536</v>
      </c>
      <c r="J17" s="7">
        <v>1569</v>
      </c>
      <c r="K17" s="7">
        <v>1610</v>
      </c>
      <c r="L17" s="21">
        <f t="shared" si="0"/>
        <v>3179</v>
      </c>
      <c r="M17" s="2"/>
    </row>
    <row r="18" spans="1:13" ht="13.25" customHeight="1" x14ac:dyDescent="0.2">
      <c r="A18" s="13"/>
      <c r="B18" s="6" t="s">
        <v>12</v>
      </c>
      <c r="C18" s="7">
        <v>1350</v>
      </c>
      <c r="D18" s="7">
        <v>1354</v>
      </c>
      <c r="E18" s="7">
        <v>1333</v>
      </c>
      <c r="F18" s="20">
        <f t="shared" si="1"/>
        <v>2687</v>
      </c>
      <c r="G18" s="5"/>
      <c r="H18" s="4" t="s">
        <v>12</v>
      </c>
      <c r="I18" s="7">
        <v>484</v>
      </c>
      <c r="J18" s="7">
        <v>432</v>
      </c>
      <c r="K18" s="7">
        <v>493</v>
      </c>
      <c r="L18" s="21">
        <f t="shared" si="0"/>
        <v>925</v>
      </c>
      <c r="M18" s="2"/>
    </row>
    <row r="19" spans="1:13" ht="13.25" customHeight="1" x14ac:dyDescent="0.2">
      <c r="A19" s="13"/>
      <c r="B19" s="6" t="s">
        <v>13</v>
      </c>
      <c r="C19" s="7">
        <v>2892</v>
      </c>
      <c r="D19" s="7">
        <v>3076</v>
      </c>
      <c r="E19" s="7">
        <v>3325</v>
      </c>
      <c r="F19" s="20">
        <f t="shared" si="1"/>
        <v>6401</v>
      </c>
      <c r="G19" s="58" t="s">
        <v>5</v>
      </c>
      <c r="H19" s="57"/>
      <c r="I19" s="22">
        <f>SUM(I14:I18)</f>
        <v>6112</v>
      </c>
      <c r="J19" s="22">
        <f>SUM(J14:J18)</f>
        <v>6181</v>
      </c>
      <c r="K19" s="22">
        <f>SUM(K14:K18)</f>
        <v>6534</v>
      </c>
      <c r="L19" s="24">
        <f t="shared" si="0"/>
        <v>12715</v>
      </c>
      <c r="M19" s="31"/>
    </row>
    <row r="20" spans="1:13" ht="13.25" customHeight="1" x14ac:dyDescent="0.2">
      <c r="A20" s="13"/>
      <c r="B20" s="6" t="s">
        <v>14</v>
      </c>
      <c r="C20" s="7">
        <v>915</v>
      </c>
      <c r="D20" s="7">
        <v>952</v>
      </c>
      <c r="E20" s="7">
        <v>915</v>
      </c>
      <c r="F20" s="20">
        <f t="shared" si="1"/>
        <v>1867</v>
      </c>
      <c r="G20" s="5" t="s">
        <v>19</v>
      </c>
      <c r="H20" s="6" t="s">
        <v>8</v>
      </c>
      <c r="I20" s="7">
        <v>873</v>
      </c>
      <c r="J20" s="7">
        <v>920</v>
      </c>
      <c r="K20" s="7">
        <v>976</v>
      </c>
      <c r="L20" s="21">
        <f t="shared" si="0"/>
        <v>1896</v>
      </c>
      <c r="M20" s="2"/>
    </row>
    <row r="21" spans="1:13" ht="13.25" customHeight="1" x14ac:dyDescent="0.2">
      <c r="A21" s="56" t="s">
        <v>5</v>
      </c>
      <c r="B21" s="57"/>
      <c r="C21" s="22">
        <f>SUM(C14:C20)</f>
        <v>11066</v>
      </c>
      <c r="D21" s="22">
        <f>SUM(D14:D20)</f>
        <v>11052</v>
      </c>
      <c r="E21" s="22">
        <f>SUM(E14:E20)</f>
        <v>11580</v>
      </c>
      <c r="F21" s="23">
        <f t="shared" si="1"/>
        <v>22632</v>
      </c>
      <c r="G21" s="5"/>
      <c r="H21" s="6" t="s">
        <v>4</v>
      </c>
      <c r="I21" s="7">
        <v>2107</v>
      </c>
      <c r="J21" s="7">
        <v>2194</v>
      </c>
      <c r="K21" s="7">
        <v>1894</v>
      </c>
      <c r="L21" s="21">
        <f t="shared" si="0"/>
        <v>4088</v>
      </c>
      <c r="M21" s="2"/>
    </row>
    <row r="22" spans="1:13" ht="13.25" customHeight="1" x14ac:dyDescent="0.2">
      <c r="A22" s="13" t="s">
        <v>17</v>
      </c>
      <c r="B22" s="6" t="s">
        <v>8</v>
      </c>
      <c r="C22" s="7">
        <v>2805</v>
      </c>
      <c r="D22" s="7">
        <v>2344</v>
      </c>
      <c r="E22" s="7">
        <v>2536</v>
      </c>
      <c r="F22" s="20">
        <f t="shared" si="1"/>
        <v>4880</v>
      </c>
      <c r="G22" s="5"/>
      <c r="H22" s="6" t="s">
        <v>10</v>
      </c>
      <c r="I22" s="7">
        <v>1092</v>
      </c>
      <c r="J22" s="7">
        <v>1100</v>
      </c>
      <c r="K22" s="7">
        <v>1003</v>
      </c>
      <c r="L22" s="21">
        <f t="shared" si="0"/>
        <v>2103</v>
      </c>
      <c r="M22" s="2"/>
    </row>
    <row r="23" spans="1:13" ht="13.25" customHeight="1" x14ac:dyDescent="0.2">
      <c r="A23" s="13"/>
      <c r="B23" s="6" t="s">
        <v>4</v>
      </c>
      <c r="C23" s="7">
        <v>2028</v>
      </c>
      <c r="D23" s="7">
        <v>1584</v>
      </c>
      <c r="E23" s="7">
        <v>1719</v>
      </c>
      <c r="F23" s="20">
        <f t="shared" si="1"/>
        <v>3303</v>
      </c>
      <c r="G23" s="58" t="s">
        <v>5</v>
      </c>
      <c r="H23" s="57"/>
      <c r="I23" s="22">
        <f>SUM(I20:I22)</f>
        <v>4072</v>
      </c>
      <c r="J23" s="22">
        <f>SUM(J20:J22)</f>
        <v>4214</v>
      </c>
      <c r="K23" s="22">
        <f>SUM(K20:K22)</f>
        <v>3873</v>
      </c>
      <c r="L23" s="24">
        <f t="shared" si="0"/>
        <v>8087</v>
      </c>
      <c r="M23" s="31"/>
    </row>
    <row r="24" spans="1:13" ht="13.25" customHeight="1" x14ac:dyDescent="0.2">
      <c r="A24" s="13"/>
      <c r="B24" s="6" t="s">
        <v>10</v>
      </c>
      <c r="C24" s="7">
        <v>1237</v>
      </c>
      <c r="D24" s="7">
        <v>1072</v>
      </c>
      <c r="E24" s="7">
        <v>1226</v>
      </c>
      <c r="F24" s="20">
        <f t="shared" si="1"/>
        <v>2298</v>
      </c>
      <c r="G24" s="5" t="s">
        <v>22</v>
      </c>
      <c r="H24" s="6" t="s">
        <v>8</v>
      </c>
      <c r="I24" s="7">
        <v>517</v>
      </c>
      <c r="J24" s="7">
        <v>479</v>
      </c>
      <c r="K24" s="7">
        <v>516</v>
      </c>
      <c r="L24" s="21">
        <f t="shared" si="0"/>
        <v>995</v>
      </c>
      <c r="M24" s="2"/>
    </row>
    <row r="25" spans="1:13" ht="13.25" customHeight="1" x14ac:dyDescent="0.2">
      <c r="A25" s="13"/>
      <c r="B25" s="6" t="s">
        <v>11</v>
      </c>
      <c r="C25" s="7">
        <v>1149</v>
      </c>
      <c r="D25" s="7">
        <v>1057</v>
      </c>
      <c r="E25" s="7">
        <v>1065</v>
      </c>
      <c r="F25" s="20">
        <f t="shared" si="1"/>
        <v>2122</v>
      </c>
      <c r="G25" s="5"/>
      <c r="H25" s="6" t="s">
        <v>4</v>
      </c>
      <c r="I25" s="7">
        <v>1236</v>
      </c>
      <c r="J25" s="7">
        <v>1221</v>
      </c>
      <c r="K25" s="7">
        <v>1243</v>
      </c>
      <c r="L25" s="21">
        <f t="shared" si="0"/>
        <v>2464</v>
      </c>
      <c r="M25" s="2"/>
    </row>
    <row r="26" spans="1:13" ht="13.25" customHeight="1" x14ac:dyDescent="0.2">
      <c r="A26" s="13"/>
      <c r="B26" s="6" t="s">
        <v>12</v>
      </c>
      <c r="C26" s="7">
        <v>1765</v>
      </c>
      <c r="D26" s="7">
        <v>1648</v>
      </c>
      <c r="E26" s="7">
        <v>1680</v>
      </c>
      <c r="F26" s="20">
        <f t="shared" si="1"/>
        <v>3328</v>
      </c>
      <c r="G26" s="5"/>
      <c r="H26" s="6" t="s">
        <v>10</v>
      </c>
      <c r="I26" s="7">
        <v>1049</v>
      </c>
      <c r="J26" s="7">
        <v>1174</v>
      </c>
      <c r="K26" s="7">
        <v>1209</v>
      </c>
      <c r="L26" s="21">
        <f t="shared" si="0"/>
        <v>2383</v>
      </c>
      <c r="M26" s="2"/>
    </row>
    <row r="27" spans="1:13" ht="13.25" customHeight="1" x14ac:dyDescent="0.2">
      <c r="A27" s="56" t="s">
        <v>5</v>
      </c>
      <c r="B27" s="57"/>
      <c r="C27" s="22">
        <f>SUM(C22:C26)</f>
        <v>8984</v>
      </c>
      <c r="D27" s="22">
        <f>SUM(D22:D26)</f>
        <v>7705</v>
      </c>
      <c r="E27" s="22">
        <f>SUM(E22:E26)</f>
        <v>8226</v>
      </c>
      <c r="F27" s="23">
        <f t="shared" si="1"/>
        <v>15931</v>
      </c>
      <c r="G27" s="5"/>
      <c r="H27" s="6" t="s">
        <v>11</v>
      </c>
      <c r="I27" s="7">
        <v>293</v>
      </c>
      <c r="J27" s="7">
        <v>351</v>
      </c>
      <c r="K27" s="7">
        <v>306</v>
      </c>
      <c r="L27" s="21">
        <f t="shared" si="0"/>
        <v>657</v>
      </c>
      <c r="M27" s="2"/>
    </row>
    <row r="28" spans="1:13" ht="13.25" customHeight="1" x14ac:dyDescent="0.2">
      <c r="A28" s="13" t="s">
        <v>25</v>
      </c>
      <c r="B28" s="6" t="s">
        <v>8</v>
      </c>
      <c r="C28" s="7">
        <v>2217</v>
      </c>
      <c r="D28" s="7">
        <v>2049</v>
      </c>
      <c r="E28" s="7">
        <v>2238</v>
      </c>
      <c r="F28" s="20">
        <f t="shared" si="1"/>
        <v>4287</v>
      </c>
      <c r="G28" s="58" t="s">
        <v>5</v>
      </c>
      <c r="H28" s="57"/>
      <c r="I28" s="22">
        <f>SUM(I24:I27)</f>
        <v>3095</v>
      </c>
      <c r="J28" s="22">
        <f>SUM(J24:J27)</f>
        <v>3225</v>
      </c>
      <c r="K28" s="22">
        <f>SUM(K24:K27)</f>
        <v>3274</v>
      </c>
      <c r="L28" s="24">
        <f t="shared" si="0"/>
        <v>6499</v>
      </c>
      <c r="M28" s="31"/>
    </row>
    <row r="29" spans="1:13" ht="13.25" customHeight="1" x14ac:dyDescent="0.2">
      <c r="A29" s="13"/>
      <c r="B29" s="6" t="s">
        <v>4</v>
      </c>
      <c r="C29" s="7">
        <v>1490</v>
      </c>
      <c r="D29" s="7">
        <v>1552</v>
      </c>
      <c r="E29" s="7">
        <v>1612</v>
      </c>
      <c r="F29" s="20">
        <f t="shared" si="1"/>
        <v>3164</v>
      </c>
      <c r="G29" s="5" t="s">
        <v>23</v>
      </c>
      <c r="H29" s="6" t="s">
        <v>8</v>
      </c>
      <c r="I29" s="7">
        <v>1273</v>
      </c>
      <c r="J29" s="7">
        <v>1403</v>
      </c>
      <c r="K29" s="7">
        <v>1402</v>
      </c>
      <c r="L29" s="21">
        <f t="shared" si="0"/>
        <v>2805</v>
      </c>
      <c r="M29" s="2"/>
    </row>
    <row r="30" spans="1:13" ht="13.25" customHeight="1" x14ac:dyDescent="0.2">
      <c r="A30" s="13"/>
      <c r="B30" s="6" t="s">
        <v>10</v>
      </c>
      <c r="C30" s="7">
        <v>1563</v>
      </c>
      <c r="D30" s="7">
        <v>1547</v>
      </c>
      <c r="E30" s="7">
        <v>1656</v>
      </c>
      <c r="F30" s="20">
        <f t="shared" si="1"/>
        <v>3203</v>
      </c>
      <c r="G30" s="5"/>
      <c r="H30" s="6" t="s">
        <v>4</v>
      </c>
      <c r="I30" s="7">
        <v>923</v>
      </c>
      <c r="J30" s="7">
        <v>945</v>
      </c>
      <c r="K30" s="7">
        <v>931</v>
      </c>
      <c r="L30" s="21">
        <f t="shared" si="0"/>
        <v>1876</v>
      </c>
      <c r="M30" s="2"/>
    </row>
    <row r="31" spans="1:13" ht="13.25" customHeight="1" x14ac:dyDescent="0.2">
      <c r="A31" s="13"/>
      <c r="B31" s="6" t="s">
        <v>11</v>
      </c>
      <c r="C31" s="7">
        <v>1961</v>
      </c>
      <c r="D31" s="7">
        <v>2021</v>
      </c>
      <c r="E31" s="7">
        <v>2137</v>
      </c>
      <c r="F31" s="20">
        <f t="shared" si="1"/>
        <v>4158</v>
      </c>
      <c r="G31" s="5"/>
      <c r="H31" s="6" t="s">
        <v>10</v>
      </c>
      <c r="I31" s="7">
        <v>1031</v>
      </c>
      <c r="J31" s="7">
        <v>867</v>
      </c>
      <c r="K31" s="7">
        <v>979</v>
      </c>
      <c r="L31" s="21">
        <f t="shared" si="0"/>
        <v>1846</v>
      </c>
      <c r="M31" s="2"/>
    </row>
    <row r="32" spans="1:13" ht="13.25" customHeight="1" x14ac:dyDescent="0.2">
      <c r="A32" s="56" t="s">
        <v>5</v>
      </c>
      <c r="B32" s="57"/>
      <c r="C32" s="22">
        <f>SUM(C28:C31)</f>
        <v>7231</v>
      </c>
      <c r="D32" s="22">
        <f>SUM(D28:D31)</f>
        <v>7169</v>
      </c>
      <c r="E32" s="22">
        <f>SUM(E28:E31)</f>
        <v>7643</v>
      </c>
      <c r="F32" s="23">
        <f t="shared" si="1"/>
        <v>14812</v>
      </c>
      <c r="G32" s="5"/>
      <c r="H32" s="6" t="s">
        <v>11</v>
      </c>
      <c r="I32" s="7">
        <v>1426</v>
      </c>
      <c r="J32" s="7">
        <v>1448</v>
      </c>
      <c r="K32" s="7">
        <v>1559</v>
      </c>
      <c r="L32" s="21">
        <f t="shared" si="0"/>
        <v>3007</v>
      </c>
      <c r="M32" s="2"/>
    </row>
    <row r="33" spans="1:13" ht="13.25" customHeight="1" x14ac:dyDescent="0.2">
      <c r="A33" s="13" t="s">
        <v>26</v>
      </c>
      <c r="B33" s="6" t="s">
        <v>8</v>
      </c>
      <c r="C33" s="7">
        <v>750</v>
      </c>
      <c r="D33" s="7">
        <v>765</v>
      </c>
      <c r="E33" s="7">
        <v>807</v>
      </c>
      <c r="F33" s="20">
        <f t="shared" si="1"/>
        <v>1572</v>
      </c>
      <c r="G33" s="5"/>
      <c r="H33" s="6" t="s">
        <v>12</v>
      </c>
      <c r="I33" s="7">
        <v>904</v>
      </c>
      <c r="J33" s="7">
        <v>1046</v>
      </c>
      <c r="K33" s="7">
        <v>1055</v>
      </c>
      <c r="L33" s="21">
        <f t="shared" si="0"/>
        <v>2101</v>
      </c>
      <c r="M33" s="2"/>
    </row>
    <row r="34" spans="1:13" ht="13.25" customHeight="1" x14ac:dyDescent="0.2">
      <c r="A34" s="13"/>
      <c r="B34" s="6" t="s">
        <v>4</v>
      </c>
      <c r="C34" s="7">
        <v>985</v>
      </c>
      <c r="D34" s="7">
        <v>1071</v>
      </c>
      <c r="E34" s="7">
        <v>1100</v>
      </c>
      <c r="F34" s="20">
        <f t="shared" si="1"/>
        <v>2171</v>
      </c>
      <c r="G34" s="5"/>
      <c r="H34" s="6" t="s">
        <v>13</v>
      </c>
      <c r="I34" s="7">
        <v>792</v>
      </c>
      <c r="J34" s="7">
        <v>762</v>
      </c>
      <c r="K34" s="7">
        <v>752</v>
      </c>
      <c r="L34" s="21">
        <f t="shared" si="0"/>
        <v>1514</v>
      </c>
      <c r="M34" s="2"/>
    </row>
    <row r="35" spans="1:13" ht="13.25" customHeight="1" x14ac:dyDescent="0.2">
      <c r="A35" s="13"/>
      <c r="B35" s="6" t="s">
        <v>10</v>
      </c>
      <c r="C35" s="7">
        <v>962</v>
      </c>
      <c r="D35" s="7">
        <v>1064</v>
      </c>
      <c r="E35" s="7">
        <v>1022</v>
      </c>
      <c r="F35" s="20">
        <f t="shared" si="1"/>
        <v>2086</v>
      </c>
      <c r="G35" s="58" t="s">
        <v>5</v>
      </c>
      <c r="H35" s="57"/>
      <c r="I35" s="22">
        <f>SUM(I29:I34)</f>
        <v>6349</v>
      </c>
      <c r="J35" s="22">
        <f>SUM(J29:J34)</f>
        <v>6471</v>
      </c>
      <c r="K35" s="22">
        <f>SUM(K29:K34)</f>
        <v>6678</v>
      </c>
      <c r="L35" s="24">
        <f t="shared" si="0"/>
        <v>13149</v>
      </c>
      <c r="M35" s="31"/>
    </row>
    <row r="36" spans="1:13" ht="13.25" customHeight="1" x14ac:dyDescent="0.2">
      <c r="A36" s="13"/>
      <c r="B36" s="6" t="s">
        <v>11</v>
      </c>
      <c r="C36" s="7">
        <v>1072</v>
      </c>
      <c r="D36" s="7">
        <v>1016</v>
      </c>
      <c r="E36" s="7">
        <v>1019</v>
      </c>
      <c r="F36" s="20">
        <f t="shared" si="1"/>
        <v>2035</v>
      </c>
      <c r="G36" s="59"/>
      <c r="H36" s="60"/>
      <c r="I36" s="19"/>
      <c r="J36" s="19"/>
      <c r="K36" s="19"/>
      <c r="L36" s="21"/>
      <c r="M36" s="2"/>
    </row>
    <row r="37" spans="1:13" ht="13.25" customHeight="1" x14ac:dyDescent="0.2">
      <c r="A37" s="56" t="s">
        <v>5</v>
      </c>
      <c r="B37" s="57"/>
      <c r="C37" s="22">
        <f>SUM(C33:C36)</f>
        <v>3769</v>
      </c>
      <c r="D37" s="22">
        <f>SUM(D33:D36)</f>
        <v>3916</v>
      </c>
      <c r="E37" s="22">
        <f>SUM(E33:E36)</f>
        <v>3948</v>
      </c>
      <c r="F37" s="23">
        <f t="shared" si="1"/>
        <v>7864</v>
      </c>
      <c r="G37" s="61" t="s">
        <v>6</v>
      </c>
      <c r="H37" s="62"/>
      <c r="I37" s="37">
        <f>C13+C21+C27+C32+C37+C44+I13+I19+I23+I28+I35</f>
        <v>96989</v>
      </c>
      <c r="J37" s="37">
        <f>D13+D21+D27+D32+D37+D44+J13+J19+J23+J28+J35</f>
        <v>92800</v>
      </c>
      <c r="K37" s="37">
        <f>E13+E21+E27+E32+E37+E44+K13+K19+K23+K28+K35</f>
        <v>97624</v>
      </c>
      <c r="L37" s="38">
        <f>SUM(J37:K37)</f>
        <v>190424</v>
      </c>
      <c r="M37" s="32"/>
    </row>
    <row r="38" spans="1:13" ht="13.25" customHeight="1" x14ac:dyDescent="0.2">
      <c r="A38" s="13" t="s">
        <v>27</v>
      </c>
      <c r="B38" s="6" t="s">
        <v>8</v>
      </c>
      <c r="C38" s="7">
        <v>1047</v>
      </c>
      <c r="D38" s="7">
        <v>1059</v>
      </c>
      <c r="E38" s="7">
        <v>1080</v>
      </c>
      <c r="F38" s="20">
        <f t="shared" si="1"/>
        <v>2139</v>
      </c>
      <c r="G38" s="63"/>
      <c r="H38" s="64"/>
      <c r="I38" s="28"/>
      <c r="J38" s="28"/>
      <c r="K38" s="28"/>
      <c r="L38" s="36"/>
      <c r="M38" s="33"/>
    </row>
    <row r="39" spans="1:13" ht="13.25" customHeight="1" x14ac:dyDescent="0.2">
      <c r="A39" s="13"/>
      <c r="B39" s="6" t="s">
        <v>4</v>
      </c>
      <c r="C39" s="7">
        <v>759</v>
      </c>
      <c r="D39" s="7">
        <v>749</v>
      </c>
      <c r="E39" s="7">
        <v>806</v>
      </c>
      <c r="F39" s="20">
        <f t="shared" si="1"/>
        <v>1555</v>
      </c>
      <c r="G39" s="65" t="s">
        <v>29</v>
      </c>
      <c r="H39" s="60"/>
      <c r="I39" s="7">
        <f>I37-'0401'!I37</f>
        <v>307</v>
      </c>
      <c r="J39" s="7">
        <f>J37-'0401'!J37</f>
        <v>101</v>
      </c>
      <c r="K39" s="7">
        <f>K37-'0401'!K37</f>
        <v>150</v>
      </c>
      <c r="L39" s="39">
        <f>SUM(J39:K39)</f>
        <v>251</v>
      </c>
      <c r="M39" s="32"/>
    </row>
    <row r="40" spans="1:13" ht="13.25" customHeight="1" x14ac:dyDescent="0.2">
      <c r="A40" s="13"/>
      <c r="B40" s="6" t="s">
        <v>10</v>
      </c>
      <c r="C40" s="7">
        <v>1072</v>
      </c>
      <c r="D40" s="7">
        <v>1046</v>
      </c>
      <c r="E40" s="7">
        <v>1053</v>
      </c>
      <c r="F40" s="20">
        <f t="shared" si="1"/>
        <v>2099</v>
      </c>
      <c r="G40" s="65"/>
      <c r="H40" s="66"/>
      <c r="I40" s="7"/>
      <c r="J40" s="7"/>
      <c r="K40" s="7"/>
      <c r="L40" s="14"/>
      <c r="M40" s="31"/>
    </row>
    <row r="41" spans="1:13" ht="13.25" customHeight="1" x14ac:dyDescent="0.2">
      <c r="A41" s="13"/>
      <c r="B41" s="6" t="s">
        <v>11</v>
      </c>
      <c r="C41" s="7">
        <v>1668</v>
      </c>
      <c r="D41" s="7">
        <v>1573</v>
      </c>
      <c r="E41" s="7">
        <v>1712</v>
      </c>
      <c r="F41" s="20">
        <f t="shared" si="1"/>
        <v>3285</v>
      </c>
      <c r="G41" s="65" t="s">
        <v>28</v>
      </c>
      <c r="H41" s="66"/>
      <c r="I41" s="7">
        <f>I37-96511</f>
        <v>478</v>
      </c>
      <c r="J41" s="7">
        <f>J37-93034</f>
        <v>-234</v>
      </c>
      <c r="K41" s="7">
        <f>K37-97570</f>
        <v>54</v>
      </c>
      <c r="L41" s="39">
        <f>SUM(J41:K41)</f>
        <v>-180</v>
      </c>
      <c r="M41" s="31"/>
    </row>
    <row r="42" spans="1:13" ht="13.25" customHeight="1" x14ac:dyDescent="0.2">
      <c r="A42" s="13"/>
      <c r="B42" s="6" t="s">
        <v>12</v>
      </c>
      <c r="C42" s="7">
        <v>1392</v>
      </c>
      <c r="D42" s="7">
        <v>1244</v>
      </c>
      <c r="E42" s="7">
        <v>1315</v>
      </c>
      <c r="F42" s="20">
        <f t="shared" si="1"/>
        <v>2559</v>
      </c>
      <c r="G42" s="59"/>
      <c r="H42" s="60"/>
      <c r="I42" s="7"/>
      <c r="J42" s="7"/>
      <c r="K42" s="7"/>
      <c r="L42" s="14"/>
      <c r="M42" s="33"/>
    </row>
    <row r="43" spans="1:13" ht="13.25" customHeight="1" x14ac:dyDescent="0.2">
      <c r="A43" s="13"/>
      <c r="B43" s="6" t="s">
        <v>13</v>
      </c>
      <c r="C43" s="7">
        <v>2553</v>
      </c>
      <c r="D43" s="7">
        <v>2175</v>
      </c>
      <c r="E43" s="7">
        <v>2125</v>
      </c>
      <c r="F43" s="20">
        <f t="shared" si="1"/>
        <v>4300</v>
      </c>
      <c r="G43" s="59"/>
      <c r="H43" s="60"/>
      <c r="I43" s="7"/>
      <c r="J43" s="7"/>
      <c r="K43" s="7"/>
      <c r="L43" s="14"/>
      <c r="M43" s="33"/>
    </row>
    <row r="44" spans="1:13" ht="13.25" customHeight="1" thickBot="1" x14ac:dyDescent="0.25">
      <c r="A44" s="67" t="s">
        <v>5</v>
      </c>
      <c r="B44" s="68"/>
      <c r="C44" s="25">
        <f>SUM(C38:C43)</f>
        <v>8491</v>
      </c>
      <c r="D44" s="25">
        <f>SUM(D38:D43)</f>
        <v>7846</v>
      </c>
      <c r="E44" s="25">
        <f>SUM(E38:E43)</f>
        <v>8091</v>
      </c>
      <c r="F44" s="26">
        <f t="shared" si="1"/>
        <v>15937</v>
      </c>
      <c r="G44" s="69"/>
      <c r="H44" s="70"/>
      <c r="I44" s="15"/>
      <c r="J44" s="15"/>
      <c r="K44" s="15"/>
      <c r="L44" s="16"/>
      <c r="M44" s="32"/>
    </row>
    <row r="45" spans="1:13" ht="12.5" thickTop="1" x14ac:dyDescent="0.2"/>
  </sheetData>
  <mergeCells count="25">
    <mergeCell ref="G41:H41"/>
    <mergeCell ref="G42:H42"/>
    <mergeCell ref="G43:H43"/>
    <mergeCell ref="A44:B44"/>
    <mergeCell ref="G44:H44"/>
    <mergeCell ref="A37:B37"/>
    <mergeCell ref="G37:H37"/>
    <mergeCell ref="G38:H38"/>
    <mergeCell ref="G39:H39"/>
    <mergeCell ref="G40:H40"/>
    <mergeCell ref="A27:B27"/>
    <mergeCell ref="G28:H28"/>
    <mergeCell ref="A32:B32"/>
    <mergeCell ref="G35:H35"/>
    <mergeCell ref="G36:H36"/>
    <mergeCell ref="A13:B13"/>
    <mergeCell ref="G13:H13"/>
    <mergeCell ref="G19:H19"/>
    <mergeCell ref="A21:B21"/>
    <mergeCell ref="G23:H23"/>
    <mergeCell ref="K1:L1"/>
    <mergeCell ref="A2:B3"/>
    <mergeCell ref="C2:F2"/>
    <mergeCell ref="G2:H3"/>
    <mergeCell ref="I2:L2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3 L4:L3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45"/>
  <sheetViews>
    <sheetView view="pageBreakPreview" zoomScaleNormal="100" zoomScaleSheetLayoutView="100" workbookViewId="0"/>
  </sheetViews>
  <sheetFormatPr defaultColWidth="9.09765625" defaultRowHeight="12" x14ac:dyDescent="0.2"/>
  <cols>
    <col min="1" max="1" width="9.69921875" style="1" customWidth="1"/>
    <col min="2" max="2" width="8.69921875" style="1" customWidth="1"/>
    <col min="3" max="6" width="12.69921875" style="1" customWidth="1"/>
    <col min="7" max="7" width="9.69921875" style="1" customWidth="1"/>
    <col min="8" max="8" width="8.69921875" style="1" customWidth="1"/>
    <col min="9" max="12" width="12.69921875" style="1" customWidth="1"/>
    <col min="13" max="13" width="0.296875" style="1" customWidth="1"/>
    <col min="14" max="16384" width="9.09765625" style="1"/>
  </cols>
  <sheetData>
    <row r="1" spans="1:15" ht="12.5" thickBot="1" x14ac:dyDescent="0.25">
      <c r="K1" s="45" t="s">
        <v>33</v>
      </c>
      <c r="L1" s="46"/>
    </row>
    <row r="2" spans="1:15" ht="12.5" thickTop="1" x14ac:dyDescent="0.2">
      <c r="A2" s="47" t="s">
        <v>0</v>
      </c>
      <c r="B2" s="48"/>
      <c r="C2" s="51" t="s">
        <v>7</v>
      </c>
      <c r="D2" s="52"/>
      <c r="E2" s="52"/>
      <c r="F2" s="52"/>
      <c r="G2" s="53" t="s">
        <v>0</v>
      </c>
      <c r="H2" s="48"/>
      <c r="I2" s="51" t="s">
        <v>7</v>
      </c>
      <c r="J2" s="52"/>
      <c r="K2" s="52"/>
      <c r="L2" s="55"/>
      <c r="M2" s="29"/>
    </row>
    <row r="3" spans="1:15" ht="12.5" thickBot="1" x14ac:dyDescent="0.25">
      <c r="A3" s="49"/>
      <c r="B3" s="50"/>
      <c r="C3" s="9" t="s">
        <v>1</v>
      </c>
      <c r="D3" s="9" t="s">
        <v>2</v>
      </c>
      <c r="E3" s="9" t="s">
        <v>3</v>
      </c>
      <c r="F3" s="10" t="s">
        <v>20</v>
      </c>
      <c r="G3" s="54"/>
      <c r="H3" s="50"/>
      <c r="I3" s="9" t="s">
        <v>1</v>
      </c>
      <c r="J3" s="9" t="s">
        <v>2</v>
      </c>
      <c r="K3" s="9" t="s">
        <v>3</v>
      </c>
      <c r="L3" s="11" t="s">
        <v>20</v>
      </c>
      <c r="M3" s="30"/>
    </row>
    <row r="4" spans="1:15" ht="13.25" customHeight="1" thickTop="1" x14ac:dyDescent="0.2">
      <c r="A4" s="12" t="s">
        <v>9</v>
      </c>
      <c r="B4" s="8" t="s">
        <v>8</v>
      </c>
      <c r="C4" s="35">
        <v>1623</v>
      </c>
      <c r="D4" s="35">
        <v>1468</v>
      </c>
      <c r="E4" s="35">
        <v>1519</v>
      </c>
      <c r="F4" s="17">
        <f>SUM(D4:E4)</f>
        <v>2987</v>
      </c>
      <c r="G4" s="40" t="s">
        <v>18</v>
      </c>
      <c r="H4" s="27" t="s">
        <v>8</v>
      </c>
      <c r="I4" s="35">
        <v>1847</v>
      </c>
      <c r="J4" s="35">
        <v>1581</v>
      </c>
      <c r="K4" s="35">
        <v>1576</v>
      </c>
      <c r="L4" s="18">
        <f t="shared" ref="L4:L34" si="0">SUM(J4:K4)</f>
        <v>3157</v>
      </c>
      <c r="M4" s="2"/>
    </row>
    <row r="5" spans="1:15" ht="13.25" customHeight="1" x14ac:dyDescent="0.2">
      <c r="A5" s="13"/>
      <c r="B5" s="4" t="s">
        <v>4</v>
      </c>
      <c r="C5" s="7">
        <v>1849</v>
      </c>
      <c r="D5" s="7">
        <v>1695</v>
      </c>
      <c r="E5" s="7">
        <v>1748</v>
      </c>
      <c r="F5" s="20">
        <f t="shared" ref="F5:F44" si="1">SUM(D5:E5)</f>
        <v>3443</v>
      </c>
      <c r="G5" s="5"/>
      <c r="H5" s="4" t="s">
        <v>4</v>
      </c>
      <c r="I5" s="7">
        <v>1397</v>
      </c>
      <c r="J5" s="7">
        <v>1172</v>
      </c>
      <c r="K5" s="7">
        <v>1194</v>
      </c>
      <c r="L5" s="21">
        <f t="shared" si="0"/>
        <v>2366</v>
      </c>
      <c r="M5" s="2"/>
    </row>
    <row r="6" spans="1:15" ht="13.25" customHeight="1" x14ac:dyDescent="0.2">
      <c r="A6" s="13"/>
      <c r="B6" s="4" t="s">
        <v>10</v>
      </c>
      <c r="C6" s="7">
        <v>6381</v>
      </c>
      <c r="D6" s="7">
        <v>4877</v>
      </c>
      <c r="E6" s="7">
        <v>5452</v>
      </c>
      <c r="F6" s="20">
        <f t="shared" si="1"/>
        <v>10329</v>
      </c>
      <c r="G6" s="5"/>
      <c r="H6" s="4" t="s">
        <v>10</v>
      </c>
      <c r="I6" s="7">
        <v>1098</v>
      </c>
      <c r="J6" s="7">
        <v>954</v>
      </c>
      <c r="K6" s="7">
        <v>912</v>
      </c>
      <c r="L6" s="21">
        <f t="shared" si="0"/>
        <v>1866</v>
      </c>
      <c r="M6" s="2"/>
    </row>
    <row r="7" spans="1:15" ht="13.25" customHeight="1" x14ac:dyDescent="0.2">
      <c r="A7" s="13"/>
      <c r="B7" s="4" t="s">
        <v>11</v>
      </c>
      <c r="C7" s="7">
        <v>3447</v>
      </c>
      <c r="D7" s="7">
        <v>2984</v>
      </c>
      <c r="E7" s="7">
        <v>3279</v>
      </c>
      <c r="F7" s="20">
        <f t="shared" si="1"/>
        <v>6263</v>
      </c>
      <c r="G7" s="5"/>
      <c r="H7" s="4" t="s">
        <v>11</v>
      </c>
      <c r="I7" s="7">
        <v>1681</v>
      </c>
      <c r="J7" s="7">
        <v>1572</v>
      </c>
      <c r="K7" s="7">
        <v>1588</v>
      </c>
      <c r="L7" s="21">
        <f t="shared" si="0"/>
        <v>3160</v>
      </c>
      <c r="M7" s="2"/>
      <c r="N7" s="34"/>
      <c r="O7" s="34"/>
    </row>
    <row r="8" spans="1:15" ht="13.25" customHeight="1" x14ac:dyDescent="0.2">
      <c r="A8" s="13"/>
      <c r="B8" s="4" t="s">
        <v>12</v>
      </c>
      <c r="C8" s="7">
        <v>2529</v>
      </c>
      <c r="D8" s="7">
        <v>2697</v>
      </c>
      <c r="E8" s="7">
        <v>3210</v>
      </c>
      <c r="F8" s="20">
        <f t="shared" si="1"/>
        <v>5907</v>
      </c>
      <c r="G8" s="5"/>
      <c r="H8" s="4" t="s">
        <v>12</v>
      </c>
      <c r="I8" s="7">
        <v>1468</v>
      </c>
      <c r="J8" s="7">
        <v>1357</v>
      </c>
      <c r="K8" s="7">
        <v>1379</v>
      </c>
      <c r="L8" s="21">
        <f t="shared" si="0"/>
        <v>2736</v>
      </c>
      <c r="M8" s="2"/>
    </row>
    <row r="9" spans="1:15" ht="13.25" customHeight="1" x14ac:dyDescent="0.2">
      <c r="A9" s="13"/>
      <c r="B9" s="4" t="s">
        <v>13</v>
      </c>
      <c r="C9" s="7">
        <v>2246</v>
      </c>
      <c r="D9" s="7">
        <v>2180</v>
      </c>
      <c r="E9" s="7">
        <v>2340</v>
      </c>
      <c r="F9" s="20">
        <f t="shared" si="1"/>
        <v>4520</v>
      </c>
      <c r="G9" s="5"/>
      <c r="H9" s="4" t="s">
        <v>13</v>
      </c>
      <c r="I9" s="7">
        <v>1575</v>
      </c>
      <c r="J9" s="7">
        <v>1400</v>
      </c>
      <c r="K9" s="7">
        <v>1585</v>
      </c>
      <c r="L9" s="21">
        <f t="shared" si="0"/>
        <v>2985</v>
      </c>
      <c r="M9" s="2"/>
    </row>
    <row r="10" spans="1:15" ht="13.25" customHeight="1" x14ac:dyDescent="0.2">
      <c r="A10" s="13"/>
      <c r="B10" s="4" t="s">
        <v>14</v>
      </c>
      <c r="C10" s="7">
        <v>2456</v>
      </c>
      <c r="D10" s="7">
        <v>2432</v>
      </c>
      <c r="E10" s="7">
        <v>2736</v>
      </c>
      <c r="F10" s="20">
        <f t="shared" si="1"/>
        <v>5168</v>
      </c>
      <c r="G10" s="5"/>
      <c r="H10" s="4" t="s">
        <v>14</v>
      </c>
      <c r="I10" s="7">
        <v>1449</v>
      </c>
      <c r="J10" s="7">
        <v>1432</v>
      </c>
      <c r="K10" s="7">
        <v>1498</v>
      </c>
      <c r="L10" s="21">
        <f t="shared" si="0"/>
        <v>2930</v>
      </c>
      <c r="M10" s="2"/>
    </row>
    <row r="11" spans="1:15" ht="13.25" customHeight="1" x14ac:dyDescent="0.2">
      <c r="A11" s="13"/>
      <c r="B11" s="4" t="s">
        <v>15</v>
      </c>
      <c r="C11" s="7">
        <v>1567</v>
      </c>
      <c r="D11" s="7">
        <v>1699</v>
      </c>
      <c r="E11" s="7">
        <v>1872</v>
      </c>
      <c r="F11" s="20">
        <f t="shared" si="1"/>
        <v>3571</v>
      </c>
      <c r="G11" s="5"/>
      <c r="H11" s="4" t="s">
        <v>15</v>
      </c>
      <c r="I11" s="7">
        <v>1623</v>
      </c>
      <c r="J11" s="7">
        <v>1683</v>
      </c>
      <c r="K11" s="7">
        <v>1788</v>
      </c>
      <c r="L11" s="21">
        <f t="shared" si="0"/>
        <v>3471</v>
      </c>
      <c r="M11" s="2"/>
    </row>
    <row r="12" spans="1:15" ht="13.25" customHeight="1" x14ac:dyDescent="0.2">
      <c r="A12" s="13"/>
      <c r="B12" s="4" t="s">
        <v>16</v>
      </c>
      <c r="C12" s="7">
        <v>2003</v>
      </c>
      <c r="D12" s="7">
        <v>2320</v>
      </c>
      <c r="E12" s="7">
        <v>2462</v>
      </c>
      <c r="F12" s="20">
        <f t="shared" si="1"/>
        <v>4782</v>
      </c>
      <c r="G12" s="5"/>
      <c r="H12" s="4" t="s">
        <v>16</v>
      </c>
      <c r="I12" s="7">
        <v>1482</v>
      </c>
      <c r="J12" s="7">
        <v>1492</v>
      </c>
      <c r="K12" s="7">
        <v>1595</v>
      </c>
      <c r="L12" s="21">
        <f t="shared" si="0"/>
        <v>3087</v>
      </c>
      <c r="M12" s="2"/>
    </row>
    <row r="13" spans="1:15" ht="13.25" customHeight="1" x14ac:dyDescent="0.2">
      <c r="A13" s="56" t="s">
        <v>5</v>
      </c>
      <c r="B13" s="57"/>
      <c r="C13" s="22">
        <f>SUM(C4:C12)</f>
        <v>24101</v>
      </c>
      <c r="D13" s="22">
        <f>SUM(D4:D12)</f>
        <v>22352</v>
      </c>
      <c r="E13" s="22">
        <f>SUM(E4:E12)</f>
        <v>24618</v>
      </c>
      <c r="F13" s="23">
        <f t="shared" si="1"/>
        <v>46970</v>
      </c>
      <c r="G13" s="58" t="s">
        <v>5</v>
      </c>
      <c r="H13" s="57"/>
      <c r="I13" s="22">
        <f>SUM(I4:I12)</f>
        <v>13620</v>
      </c>
      <c r="J13" s="22">
        <f>SUM(J4:J12)</f>
        <v>12643</v>
      </c>
      <c r="K13" s="22">
        <f>SUM(K4:K12)</f>
        <v>13115</v>
      </c>
      <c r="L13" s="24">
        <f t="shared" si="0"/>
        <v>25758</v>
      </c>
      <c r="M13" s="31"/>
    </row>
    <row r="14" spans="1:15" ht="13.25" customHeight="1" x14ac:dyDescent="0.2">
      <c r="A14" s="13" t="s">
        <v>24</v>
      </c>
      <c r="B14" s="6" t="s">
        <v>8</v>
      </c>
      <c r="C14" s="7">
        <v>1173</v>
      </c>
      <c r="D14" s="7">
        <v>1037</v>
      </c>
      <c r="E14" s="7">
        <v>1123</v>
      </c>
      <c r="F14" s="20">
        <f t="shared" si="1"/>
        <v>2160</v>
      </c>
      <c r="G14" s="3" t="s">
        <v>21</v>
      </c>
      <c r="H14" s="4" t="s">
        <v>8</v>
      </c>
      <c r="I14" s="7">
        <v>1824</v>
      </c>
      <c r="J14" s="7">
        <v>1903</v>
      </c>
      <c r="K14" s="7">
        <v>1881</v>
      </c>
      <c r="L14" s="21">
        <f t="shared" si="0"/>
        <v>3784</v>
      </c>
      <c r="M14" s="2"/>
    </row>
    <row r="15" spans="1:15" ht="13.25" customHeight="1" x14ac:dyDescent="0.2">
      <c r="A15" s="13"/>
      <c r="B15" s="6" t="s">
        <v>4</v>
      </c>
      <c r="C15" s="7">
        <v>2062</v>
      </c>
      <c r="D15" s="7">
        <v>1847</v>
      </c>
      <c r="E15" s="7">
        <v>2054</v>
      </c>
      <c r="F15" s="20">
        <f t="shared" si="1"/>
        <v>3901</v>
      </c>
      <c r="G15" s="5"/>
      <c r="H15" s="4" t="s">
        <v>4</v>
      </c>
      <c r="I15" s="7">
        <v>1151</v>
      </c>
      <c r="J15" s="7">
        <v>1211</v>
      </c>
      <c r="K15" s="7">
        <v>1320</v>
      </c>
      <c r="L15" s="21">
        <f t="shared" si="0"/>
        <v>2531</v>
      </c>
      <c r="M15" s="2"/>
    </row>
    <row r="16" spans="1:15" ht="13.25" customHeight="1" x14ac:dyDescent="0.2">
      <c r="A16" s="13"/>
      <c r="B16" s="6" t="s">
        <v>10</v>
      </c>
      <c r="C16" s="7">
        <v>1087</v>
      </c>
      <c r="D16" s="7">
        <v>1192</v>
      </c>
      <c r="E16" s="7">
        <v>1136</v>
      </c>
      <c r="F16" s="20">
        <f t="shared" si="1"/>
        <v>2328</v>
      </c>
      <c r="G16" s="5"/>
      <c r="H16" s="4" t="s">
        <v>10</v>
      </c>
      <c r="I16" s="7">
        <v>1105</v>
      </c>
      <c r="J16" s="7">
        <v>1062</v>
      </c>
      <c r="K16" s="7">
        <v>1222</v>
      </c>
      <c r="L16" s="21">
        <f t="shared" si="0"/>
        <v>2284</v>
      </c>
      <c r="M16" s="2"/>
    </row>
    <row r="17" spans="1:13" ht="13.25" customHeight="1" x14ac:dyDescent="0.2">
      <c r="A17" s="13"/>
      <c r="B17" s="6" t="s">
        <v>11</v>
      </c>
      <c r="C17" s="7">
        <v>1598</v>
      </c>
      <c r="D17" s="7">
        <v>1594</v>
      </c>
      <c r="E17" s="7">
        <v>1715</v>
      </c>
      <c r="F17" s="20">
        <f t="shared" si="1"/>
        <v>3309</v>
      </c>
      <c r="G17" s="5"/>
      <c r="H17" s="4" t="s">
        <v>11</v>
      </c>
      <c r="I17" s="7">
        <v>1538</v>
      </c>
      <c r="J17" s="7">
        <v>1581</v>
      </c>
      <c r="K17" s="7">
        <v>1604</v>
      </c>
      <c r="L17" s="21">
        <f t="shared" si="0"/>
        <v>3185</v>
      </c>
      <c r="M17" s="2"/>
    </row>
    <row r="18" spans="1:13" ht="13.25" customHeight="1" x14ac:dyDescent="0.2">
      <c r="A18" s="13"/>
      <c r="B18" s="6" t="s">
        <v>12</v>
      </c>
      <c r="C18" s="7">
        <v>1347</v>
      </c>
      <c r="D18" s="7">
        <v>1360</v>
      </c>
      <c r="E18" s="7">
        <v>1334</v>
      </c>
      <c r="F18" s="20">
        <f t="shared" si="1"/>
        <v>2694</v>
      </c>
      <c r="G18" s="5"/>
      <c r="H18" s="4" t="s">
        <v>12</v>
      </c>
      <c r="I18" s="7">
        <v>483</v>
      </c>
      <c r="J18" s="7">
        <v>438</v>
      </c>
      <c r="K18" s="7">
        <v>492</v>
      </c>
      <c r="L18" s="21">
        <f t="shared" si="0"/>
        <v>930</v>
      </c>
      <c r="M18" s="2"/>
    </row>
    <row r="19" spans="1:13" ht="13.25" customHeight="1" x14ac:dyDescent="0.2">
      <c r="A19" s="13"/>
      <c r="B19" s="6" t="s">
        <v>13</v>
      </c>
      <c r="C19" s="7">
        <v>2886</v>
      </c>
      <c r="D19" s="7">
        <v>3075</v>
      </c>
      <c r="E19" s="7">
        <v>3322</v>
      </c>
      <c r="F19" s="20">
        <f t="shared" si="1"/>
        <v>6397</v>
      </c>
      <c r="G19" s="58" t="s">
        <v>5</v>
      </c>
      <c r="H19" s="57"/>
      <c r="I19" s="22">
        <f>SUM(I14:I18)</f>
        <v>6101</v>
      </c>
      <c r="J19" s="22">
        <f>SUM(J14:J18)</f>
        <v>6195</v>
      </c>
      <c r="K19" s="22">
        <f>SUM(K14:K18)</f>
        <v>6519</v>
      </c>
      <c r="L19" s="24">
        <f t="shared" si="0"/>
        <v>12714</v>
      </c>
      <c r="M19" s="31"/>
    </row>
    <row r="20" spans="1:13" ht="13.25" customHeight="1" x14ac:dyDescent="0.2">
      <c r="A20" s="13"/>
      <c r="B20" s="6" t="s">
        <v>14</v>
      </c>
      <c r="C20" s="7">
        <v>906</v>
      </c>
      <c r="D20" s="7">
        <v>947</v>
      </c>
      <c r="E20" s="7">
        <v>910</v>
      </c>
      <c r="F20" s="20">
        <f t="shared" si="1"/>
        <v>1857</v>
      </c>
      <c r="G20" s="5" t="s">
        <v>19</v>
      </c>
      <c r="H20" s="6" t="s">
        <v>8</v>
      </c>
      <c r="I20" s="7">
        <v>871</v>
      </c>
      <c r="J20" s="7">
        <v>916</v>
      </c>
      <c r="K20" s="7">
        <v>974</v>
      </c>
      <c r="L20" s="21">
        <f t="shared" si="0"/>
        <v>1890</v>
      </c>
      <c r="M20" s="2"/>
    </row>
    <row r="21" spans="1:13" ht="13.25" customHeight="1" x14ac:dyDescent="0.2">
      <c r="A21" s="56" t="s">
        <v>5</v>
      </c>
      <c r="B21" s="57"/>
      <c r="C21" s="22">
        <f>SUM(C14:C20)</f>
        <v>11059</v>
      </c>
      <c r="D21" s="22">
        <f>SUM(D14:D20)</f>
        <v>11052</v>
      </c>
      <c r="E21" s="22">
        <f>SUM(E14:E20)</f>
        <v>11594</v>
      </c>
      <c r="F21" s="23">
        <f t="shared" si="1"/>
        <v>22646</v>
      </c>
      <c r="G21" s="5"/>
      <c r="H21" s="6" t="s">
        <v>4</v>
      </c>
      <c r="I21" s="7">
        <v>2099</v>
      </c>
      <c r="J21" s="7">
        <v>2191</v>
      </c>
      <c r="K21" s="7">
        <v>1898</v>
      </c>
      <c r="L21" s="21">
        <f t="shared" si="0"/>
        <v>4089</v>
      </c>
      <c r="M21" s="2"/>
    </row>
    <row r="22" spans="1:13" ht="13.25" customHeight="1" x14ac:dyDescent="0.2">
      <c r="A22" s="13" t="s">
        <v>17</v>
      </c>
      <c r="B22" s="6" t="s">
        <v>8</v>
      </c>
      <c r="C22" s="7">
        <v>2807</v>
      </c>
      <c r="D22" s="7">
        <v>2345</v>
      </c>
      <c r="E22" s="7">
        <v>2536</v>
      </c>
      <c r="F22" s="20">
        <f t="shared" si="1"/>
        <v>4881</v>
      </c>
      <c r="G22" s="5"/>
      <c r="H22" s="6" t="s">
        <v>10</v>
      </c>
      <c r="I22" s="7">
        <v>1097</v>
      </c>
      <c r="J22" s="7">
        <v>1101</v>
      </c>
      <c r="K22" s="7">
        <v>1005</v>
      </c>
      <c r="L22" s="21">
        <f t="shared" si="0"/>
        <v>2106</v>
      </c>
      <c r="M22" s="2"/>
    </row>
    <row r="23" spans="1:13" ht="13.25" customHeight="1" x14ac:dyDescent="0.2">
      <c r="A23" s="13"/>
      <c r="B23" s="6" t="s">
        <v>4</v>
      </c>
      <c r="C23" s="7">
        <v>2023</v>
      </c>
      <c r="D23" s="7">
        <v>1584</v>
      </c>
      <c r="E23" s="7">
        <v>1719</v>
      </c>
      <c r="F23" s="20">
        <f t="shared" si="1"/>
        <v>3303</v>
      </c>
      <c r="G23" s="58" t="s">
        <v>5</v>
      </c>
      <c r="H23" s="57"/>
      <c r="I23" s="22">
        <f>SUM(I20:I22)</f>
        <v>4067</v>
      </c>
      <c r="J23" s="22">
        <f>SUM(J20:J22)</f>
        <v>4208</v>
      </c>
      <c r="K23" s="22">
        <f>SUM(K20:K22)</f>
        <v>3877</v>
      </c>
      <c r="L23" s="24">
        <f t="shared" si="0"/>
        <v>8085</v>
      </c>
      <c r="M23" s="31"/>
    </row>
    <row r="24" spans="1:13" ht="13.25" customHeight="1" x14ac:dyDescent="0.2">
      <c r="A24" s="13"/>
      <c r="B24" s="6" t="s">
        <v>10</v>
      </c>
      <c r="C24" s="7">
        <v>1240</v>
      </c>
      <c r="D24" s="7">
        <v>1071</v>
      </c>
      <c r="E24" s="7">
        <v>1229</v>
      </c>
      <c r="F24" s="20">
        <f t="shared" si="1"/>
        <v>2300</v>
      </c>
      <c r="G24" s="5" t="s">
        <v>22</v>
      </c>
      <c r="H24" s="6" t="s">
        <v>8</v>
      </c>
      <c r="I24" s="7">
        <v>515</v>
      </c>
      <c r="J24" s="7">
        <v>479</v>
      </c>
      <c r="K24" s="7">
        <v>515</v>
      </c>
      <c r="L24" s="21">
        <f t="shared" si="0"/>
        <v>994</v>
      </c>
      <c r="M24" s="2"/>
    </row>
    <row r="25" spans="1:13" ht="13.25" customHeight="1" x14ac:dyDescent="0.2">
      <c r="A25" s="13"/>
      <c r="B25" s="6" t="s">
        <v>11</v>
      </c>
      <c r="C25" s="7">
        <v>1147</v>
      </c>
      <c r="D25" s="7">
        <v>1064</v>
      </c>
      <c r="E25" s="7">
        <v>1058</v>
      </c>
      <c r="F25" s="20">
        <f t="shared" si="1"/>
        <v>2122</v>
      </c>
      <c r="G25" s="5"/>
      <c r="H25" s="6" t="s">
        <v>4</v>
      </c>
      <c r="I25" s="7">
        <v>1229</v>
      </c>
      <c r="J25" s="7">
        <v>1220</v>
      </c>
      <c r="K25" s="7">
        <v>1243</v>
      </c>
      <c r="L25" s="21">
        <f t="shared" si="0"/>
        <v>2463</v>
      </c>
      <c r="M25" s="2"/>
    </row>
    <row r="26" spans="1:13" ht="13.25" customHeight="1" x14ac:dyDescent="0.2">
      <c r="A26" s="13"/>
      <c r="B26" s="6" t="s">
        <v>12</v>
      </c>
      <c r="C26" s="7">
        <v>1747</v>
      </c>
      <c r="D26" s="7">
        <v>1642</v>
      </c>
      <c r="E26" s="7">
        <v>1677</v>
      </c>
      <c r="F26" s="20">
        <f t="shared" si="1"/>
        <v>3319</v>
      </c>
      <c r="G26" s="5"/>
      <c r="H26" s="6" t="s">
        <v>10</v>
      </c>
      <c r="I26" s="7">
        <v>1049</v>
      </c>
      <c r="J26" s="7">
        <v>1174</v>
      </c>
      <c r="K26" s="7">
        <v>1208</v>
      </c>
      <c r="L26" s="21">
        <f t="shared" si="0"/>
        <v>2382</v>
      </c>
      <c r="M26" s="2"/>
    </row>
    <row r="27" spans="1:13" ht="13.25" customHeight="1" x14ac:dyDescent="0.2">
      <c r="A27" s="56" t="s">
        <v>5</v>
      </c>
      <c r="B27" s="57"/>
      <c r="C27" s="22">
        <f>SUM(C22:C26)</f>
        <v>8964</v>
      </c>
      <c r="D27" s="22">
        <f>SUM(D22:D26)</f>
        <v>7706</v>
      </c>
      <c r="E27" s="22">
        <f>SUM(E22:E26)</f>
        <v>8219</v>
      </c>
      <c r="F27" s="23">
        <f t="shared" si="1"/>
        <v>15925</v>
      </c>
      <c r="G27" s="5"/>
      <c r="H27" s="6" t="s">
        <v>11</v>
      </c>
      <c r="I27" s="7">
        <v>293</v>
      </c>
      <c r="J27" s="7">
        <v>349</v>
      </c>
      <c r="K27" s="7">
        <v>307</v>
      </c>
      <c r="L27" s="21">
        <f t="shared" si="0"/>
        <v>656</v>
      </c>
      <c r="M27" s="2"/>
    </row>
    <row r="28" spans="1:13" ht="13.25" customHeight="1" x14ac:dyDescent="0.2">
      <c r="A28" s="13" t="s">
        <v>25</v>
      </c>
      <c r="B28" s="6" t="s">
        <v>8</v>
      </c>
      <c r="C28" s="7">
        <v>2212</v>
      </c>
      <c r="D28" s="7">
        <v>2046</v>
      </c>
      <c r="E28" s="7">
        <v>2240</v>
      </c>
      <c r="F28" s="20">
        <f t="shared" si="1"/>
        <v>4286</v>
      </c>
      <c r="G28" s="58" t="s">
        <v>5</v>
      </c>
      <c r="H28" s="57"/>
      <c r="I28" s="22">
        <f>SUM(I24:I27)</f>
        <v>3086</v>
      </c>
      <c r="J28" s="22">
        <f>SUM(J24:J27)</f>
        <v>3222</v>
      </c>
      <c r="K28" s="22">
        <f>SUM(K24:K27)</f>
        <v>3273</v>
      </c>
      <c r="L28" s="24">
        <f t="shared" si="0"/>
        <v>6495</v>
      </c>
      <c r="M28" s="31"/>
    </row>
    <row r="29" spans="1:13" ht="13.25" customHeight="1" x14ac:dyDescent="0.2">
      <c r="A29" s="13"/>
      <c r="B29" s="6" t="s">
        <v>4</v>
      </c>
      <c r="C29" s="7">
        <v>1481</v>
      </c>
      <c r="D29" s="7">
        <v>1547</v>
      </c>
      <c r="E29" s="7">
        <v>1604</v>
      </c>
      <c r="F29" s="20">
        <f t="shared" si="1"/>
        <v>3151</v>
      </c>
      <c r="G29" s="5" t="s">
        <v>23</v>
      </c>
      <c r="H29" s="6" t="s">
        <v>8</v>
      </c>
      <c r="I29" s="7">
        <v>1267</v>
      </c>
      <c r="J29" s="7">
        <v>1397</v>
      </c>
      <c r="K29" s="7">
        <v>1396</v>
      </c>
      <c r="L29" s="21">
        <f t="shared" si="0"/>
        <v>2793</v>
      </c>
      <c r="M29" s="2"/>
    </row>
    <row r="30" spans="1:13" ht="13.25" customHeight="1" x14ac:dyDescent="0.2">
      <c r="A30" s="13"/>
      <c r="B30" s="6" t="s">
        <v>10</v>
      </c>
      <c r="C30" s="7">
        <v>1552</v>
      </c>
      <c r="D30" s="7">
        <v>1544</v>
      </c>
      <c r="E30" s="7">
        <v>1648</v>
      </c>
      <c r="F30" s="20">
        <f t="shared" si="1"/>
        <v>3192</v>
      </c>
      <c r="G30" s="5"/>
      <c r="H30" s="6" t="s">
        <v>4</v>
      </c>
      <c r="I30" s="7">
        <v>920</v>
      </c>
      <c r="J30" s="7">
        <v>945</v>
      </c>
      <c r="K30" s="7">
        <v>931</v>
      </c>
      <c r="L30" s="21">
        <f t="shared" si="0"/>
        <v>1876</v>
      </c>
      <c r="M30" s="2"/>
    </row>
    <row r="31" spans="1:13" ht="13.25" customHeight="1" x14ac:dyDescent="0.2">
      <c r="A31" s="13"/>
      <c r="B31" s="6" t="s">
        <v>11</v>
      </c>
      <c r="C31" s="7">
        <v>1954</v>
      </c>
      <c r="D31" s="7">
        <v>2013</v>
      </c>
      <c r="E31" s="7">
        <v>2130</v>
      </c>
      <c r="F31" s="20">
        <f t="shared" si="1"/>
        <v>4143</v>
      </c>
      <c r="G31" s="5"/>
      <c r="H31" s="6" t="s">
        <v>10</v>
      </c>
      <c r="I31" s="7">
        <v>1005</v>
      </c>
      <c r="J31" s="7">
        <v>856</v>
      </c>
      <c r="K31" s="7">
        <v>958</v>
      </c>
      <c r="L31" s="21">
        <f t="shared" si="0"/>
        <v>1814</v>
      </c>
      <c r="M31" s="2"/>
    </row>
    <row r="32" spans="1:13" ht="13.25" customHeight="1" x14ac:dyDescent="0.2">
      <c r="A32" s="56" t="s">
        <v>5</v>
      </c>
      <c r="B32" s="57"/>
      <c r="C32" s="22">
        <f>SUM(C28:C31)</f>
        <v>7199</v>
      </c>
      <c r="D32" s="22">
        <f>SUM(D28:D31)</f>
        <v>7150</v>
      </c>
      <c r="E32" s="22">
        <f>SUM(E28:E31)</f>
        <v>7622</v>
      </c>
      <c r="F32" s="23">
        <f t="shared" si="1"/>
        <v>14772</v>
      </c>
      <c r="G32" s="5"/>
      <c r="H32" s="6" t="s">
        <v>11</v>
      </c>
      <c r="I32" s="7">
        <v>1430</v>
      </c>
      <c r="J32" s="7">
        <v>1449</v>
      </c>
      <c r="K32" s="7">
        <v>1560</v>
      </c>
      <c r="L32" s="21">
        <f t="shared" si="0"/>
        <v>3009</v>
      </c>
      <c r="M32" s="2"/>
    </row>
    <row r="33" spans="1:13" ht="13.25" customHeight="1" x14ac:dyDescent="0.2">
      <c r="A33" s="13" t="s">
        <v>26</v>
      </c>
      <c r="B33" s="6" t="s">
        <v>8</v>
      </c>
      <c r="C33" s="7">
        <v>754</v>
      </c>
      <c r="D33" s="7">
        <v>771</v>
      </c>
      <c r="E33" s="7">
        <v>809</v>
      </c>
      <c r="F33" s="20">
        <f t="shared" si="1"/>
        <v>1580</v>
      </c>
      <c r="G33" s="5"/>
      <c r="H33" s="6" t="s">
        <v>12</v>
      </c>
      <c r="I33" s="7">
        <v>909</v>
      </c>
      <c r="J33" s="7">
        <v>1049</v>
      </c>
      <c r="K33" s="7">
        <v>1057</v>
      </c>
      <c r="L33" s="21">
        <f t="shared" si="0"/>
        <v>2106</v>
      </c>
      <c r="M33" s="2"/>
    </row>
    <row r="34" spans="1:13" ht="13.25" customHeight="1" x14ac:dyDescent="0.2">
      <c r="A34" s="13"/>
      <c r="B34" s="6" t="s">
        <v>4</v>
      </c>
      <c r="C34" s="7">
        <v>984</v>
      </c>
      <c r="D34" s="7">
        <v>1073</v>
      </c>
      <c r="E34" s="7">
        <v>1099</v>
      </c>
      <c r="F34" s="20">
        <f t="shared" si="1"/>
        <v>2172</v>
      </c>
      <c r="G34" s="5"/>
      <c r="H34" s="6" t="s">
        <v>13</v>
      </c>
      <c r="I34" s="7">
        <v>799</v>
      </c>
      <c r="J34" s="7">
        <v>769</v>
      </c>
      <c r="K34" s="7">
        <v>756</v>
      </c>
      <c r="L34" s="21">
        <f t="shared" si="0"/>
        <v>1525</v>
      </c>
      <c r="M34" s="2"/>
    </row>
    <row r="35" spans="1:13" ht="13.25" customHeight="1" x14ac:dyDescent="0.2">
      <c r="A35" s="13"/>
      <c r="B35" s="6" t="s">
        <v>10</v>
      </c>
      <c r="C35" s="7">
        <v>957</v>
      </c>
      <c r="D35" s="7">
        <v>1066</v>
      </c>
      <c r="E35" s="7">
        <v>1018</v>
      </c>
      <c r="F35" s="20">
        <f t="shared" si="1"/>
        <v>2084</v>
      </c>
      <c r="G35" s="58" t="s">
        <v>5</v>
      </c>
      <c r="H35" s="57"/>
      <c r="I35" s="22">
        <f>SUM(I29:I34)</f>
        <v>6330</v>
      </c>
      <c r="J35" s="22">
        <f>SUM(J29:J34)</f>
        <v>6465</v>
      </c>
      <c r="K35" s="22">
        <f>SUM(K29:K34)</f>
        <v>6658</v>
      </c>
      <c r="L35" s="24">
        <f>SUM(J35:K35)</f>
        <v>13123</v>
      </c>
      <c r="M35" s="31"/>
    </row>
    <row r="36" spans="1:13" ht="13.25" customHeight="1" x14ac:dyDescent="0.2">
      <c r="A36" s="13"/>
      <c r="B36" s="6" t="s">
        <v>11</v>
      </c>
      <c r="C36" s="7">
        <v>1069</v>
      </c>
      <c r="D36" s="7">
        <v>1012</v>
      </c>
      <c r="E36" s="7">
        <v>1011</v>
      </c>
      <c r="F36" s="20">
        <f t="shared" si="1"/>
        <v>2023</v>
      </c>
      <c r="G36" s="59"/>
      <c r="H36" s="60"/>
      <c r="I36" s="19"/>
      <c r="J36" s="19"/>
      <c r="K36" s="19"/>
      <c r="L36" s="21"/>
      <c r="M36" s="2"/>
    </row>
    <row r="37" spans="1:13" ht="13.25" customHeight="1" x14ac:dyDescent="0.2">
      <c r="A37" s="56" t="s">
        <v>5</v>
      </c>
      <c r="B37" s="57"/>
      <c r="C37" s="22">
        <f>SUM(C33:C36)</f>
        <v>3764</v>
      </c>
      <c r="D37" s="22">
        <f>SUM(D33:D36)</f>
        <v>3922</v>
      </c>
      <c r="E37" s="22">
        <f>SUM(E33:E36)</f>
        <v>3937</v>
      </c>
      <c r="F37" s="23">
        <f t="shared" si="1"/>
        <v>7859</v>
      </c>
      <c r="G37" s="61" t="s">
        <v>6</v>
      </c>
      <c r="H37" s="62"/>
      <c r="I37" s="37">
        <f>C13+C21+C27+C32+C37+C44+I13+I19+I23+I28+I35</f>
        <v>96682</v>
      </c>
      <c r="J37" s="37">
        <f>D13+D21+D27+D32+D37+D44+J13+J19+J23+J28+J35</f>
        <v>92699</v>
      </c>
      <c r="K37" s="37">
        <f>E13+E21+E27+E32+E37+E44+K13+K19+K23+K28+K35</f>
        <v>97474</v>
      </c>
      <c r="L37" s="38">
        <f>SUM(J37:K37)</f>
        <v>190173</v>
      </c>
      <c r="M37" s="32"/>
    </row>
    <row r="38" spans="1:13" ht="13.25" customHeight="1" x14ac:dyDescent="0.2">
      <c r="A38" s="13" t="s">
        <v>27</v>
      </c>
      <c r="B38" s="6" t="s">
        <v>8</v>
      </c>
      <c r="C38" s="7">
        <v>1050</v>
      </c>
      <c r="D38" s="7">
        <v>1067</v>
      </c>
      <c r="E38" s="7">
        <v>1081</v>
      </c>
      <c r="F38" s="20">
        <f t="shared" si="1"/>
        <v>2148</v>
      </c>
      <c r="G38" s="63"/>
      <c r="H38" s="64"/>
      <c r="I38" s="28"/>
      <c r="J38" s="28"/>
      <c r="K38" s="28"/>
      <c r="L38" s="36"/>
      <c r="M38" s="33"/>
    </row>
    <row r="39" spans="1:13" ht="13.25" customHeight="1" x14ac:dyDescent="0.2">
      <c r="A39" s="13"/>
      <c r="B39" s="6" t="s">
        <v>4</v>
      </c>
      <c r="C39" s="7">
        <v>757</v>
      </c>
      <c r="D39" s="7">
        <v>748</v>
      </c>
      <c r="E39" s="7">
        <v>801</v>
      </c>
      <c r="F39" s="20">
        <f t="shared" si="1"/>
        <v>1549</v>
      </c>
      <c r="G39" s="65" t="s">
        <v>29</v>
      </c>
      <c r="H39" s="60"/>
      <c r="I39" s="7">
        <f>I37-'0301'!I37</f>
        <v>547</v>
      </c>
      <c r="J39" s="7">
        <f>J37-'0301'!J37</f>
        <v>124</v>
      </c>
      <c r="K39" s="7">
        <f>K37-'0301'!K37</f>
        <v>288</v>
      </c>
      <c r="L39" s="39">
        <f>SUM(J39:K39)</f>
        <v>412</v>
      </c>
      <c r="M39" s="32"/>
    </row>
    <row r="40" spans="1:13" ht="13.25" customHeight="1" x14ac:dyDescent="0.2">
      <c r="A40" s="13"/>
      <c r="B40" s="6" t="s">
        <v>10</v>
      </c>
      <c r="C40" s="7">
        <v>1067</v>
      </c>
      <c r="D40" s="7">
        <v>1042</v>
      </c>
      <c r="E40" s="7">
        <v>1051</v>
      </c>
      <c r="F40" s="20">
        <f t="shared" si="1"/>
        <v>2093</v>
      </c>
      <c r="G40" s="65"/>
      <c r="H40" s="66"/>
      <c r="I40" s="7"/>
      <c r="J40" s="7"/>
      <c r="K40" s="7"/>
      <c r="L40" s="14"/>
      <c r="M40" s="31"/>
    </row>
    <row r="41" spans="1:13" ht="13.25" customHeight="1" x14ac:dyDescent="0.2">
      <c r="A41" s="13"/>
      <c r="B41" s="6" t="s">
        <v>11</v>
      </c>
      <c r="C41" s="7">
        <v>1656</v>
      </c>
      <c r="D41" s="7">
        <v>1564</v>
      </c>
      <c r="E41" s="7">
        <v>1702</v>
      </c>
      <c r="F41" s="20">
        <f t="shared" si="1"/>
        <v>3266</v>
      </c>
      <c r="G41" s="65" t="s">
        <v>28</v>
      </c>
      <c r="H41" s="66"/>
      <c r="I41" s="7">
        <f>I37-96199</f>
        <v>483</v>
      </c>
      <c r="J41" s="7">
        <f>J37-92936</f>
        <v>-237</v>
      </c>
      <c r="K41" s="7">
        <f>K37-97359</f>
        <v>115</v>
      </c>
      <c r="L41" s="39">
        <f>SUM(J41:K41)</f>
        <v>-122</v>
      </c>
      <c r="M41" s="31"/>
    </row>
    <row r="42" spans="1:13" ht="13.25" customHeight="1" x14ac:dyDescent="0.2">
      <c r="A42" s="13"/>
      <c r="B42" s="6" t="s">
        <v>12</v>
      </c>
      <c r="C42" s="7">
        <v>1379</v>
      </c>
      <c r="D42" s="7">
        <v>1237</v>
      </c>
      <c r="E42" s="7">
        <v>1306</v>
      </c>
      <c r="F42" s="20">
        <f t="shared" si="1"/>
        <v>2543</v>
      </c>
      <c r="G42" s="59"/>
      <c r="H42" s="60"/>
      <c r="I42" s="7"/>
      <c r="J42" s="7"/>
      <c r="K42" s="7"/>
      <c r="L42" s="14"/>
      <c r="M42" s="33"/>
    </row>
    <row r="43" spans="1:13" ht="13.25" customHeight="1" x14ac:dyDescent="0.2">
      <c r="A43" s="13"/>
      <c r="B43" s="6" t="s">
        <v>13</v>
      </c>
      <c r="C43" s="7">
        <v>2482</v>
      </c>
      <c r="D43" s="7">
        <v>2126</v>
      </c>
      <c r="E43" s="7">
        <v>2101</v>
      </c>
      <c r="F43" s="20">
        <f t="shared" si="1"/>
        <v>4227</v>
      </c>
      <c r="G43" s="59"/>
      <c r="H43" s="60"/>
      <c r="I43" s="7"/>
      <c r="J43" s="7"/>
      <c r="K43" s="7"/>
      <c r="L43" s="14"/>
      <c r="M43" s="33"/>
    </row>
    <row r="44" spans="1:13" ht="13.25" customHeight="1" thickBot="1" x14ac:dyDescent="0.25">
      <c r="A44" s="67" t="s">
        <v>5</v>
      </c>
      <c r="B44" s="68"/>
      <c r="C44" s="25">
        <f>SUM(C38:C43)</f>
        <v>8391</v>
      </c>
      <c r="D44" s="25">
        <f>SUM(D38:D43)</f>
        <v>7784</v>
      </c>
      <c r="E44" s="25">
        <f>SUM(E38:E43)</f>
        <v>8042</v>
      </c>
      <c r="F44" s="26">
        <f t="shared" si="1"/>
        <v>15826</v>
      </c>
      <c r="G44" s="69"/>
      <c r="H44" s="70"/>
      <c r="I44" s="15"/>
      <c r="J44" s="15"/>
      <c r="K44" s="15"/>
      <c r="L44" s="16"/>
      <c r="M44" s="32"/>
    </row>
    <row r="45" spans="1:13" ht="12.5" thickTop="1" x14ac:dyDescent="0.2"/>
  </sheetData>
  <mergeCells count="25">
    <mergeCell ref="A2:B3"/>
    <mergeCell ref="G2:H3"/>
    <mergeCell ref="C2:F2"/>
    <mergeCell ref="A27:B27"/>
    <mergeCell ref="A32:B32"/>
    <mergeCell ref="A13:B13"/>
    <mergeCell ref="A21:B21"/>
    <mergeCell ref="G19:H19"/>
    <mergeCell ref="G13:H13"/>
    <mergeCell ref="A44:B44"/>
    <mergeCell ref="G35:H35"/>
    <mergeCell ref="G28:H28"/>
    <mergeCell ref="A37:B37"/>
    <mergeCell ref="G36:H36"/>
    <mergeCell ref="G37:H37"/>
    <mergeCell ref="G44:H44"/>
    <mergeCell ref="G38:H38"/>
    <mergeCell ref="G39:H39"/>
    <mergeCell ref="G43:H43"/>
    <mergeCell ref="K1:L1"/>
    <mergeCell ref="I2:L2"/>
    <mergeCell ref="G40:H40"/>
    <mergeCell ref="G41:H41"/>
    <mergeCell ref="G42:H42"/>
    <mergeCell ref="G23:H23"/>
  </mergeCells>
  <phoneticPr fontId="2"/>
  <pageMargins left="0.98425196850393704" right="0.94488188976377963" top="0.35433070866141736" bottom="0.23622047244094491" header="0.19685039370078741" footer="0.23622047244094491"/>
  <pageSetup paperSize="9" orientation="landscape" r:id="rId1"/>
  <headerFooter>
    <oddHeader>&amp;C町丁別世帯数及び人口報告書&amp;R東京都　三鷹市</oddHeader>
  </headerFooter>
  <ignoredErrors>
    <ignoredError sqref="F4:F43 L4:L34 L38 L42:L44 L36" formulaRange="1"/>
  </ignoredErrors>
</worksheet>
</file>

<file path=docMetadata/LabelInfo.xml><?xml version="1.0" encoding="utf-8"?>
<clbl:labelList xmlns:clbl="http://schemas.microsoft.com/office/2020/mipLabelMetadata">
  <clbl:label id="{df8304f3-d523-4833-8ea1-889a1d1a1938}" enabled="0" method="" siteId="{df8304f3-d523-4833-8ea1-889a1d1a1938}" actionId="{7c1c22fd-d567-46bc-8506-83e2cc870e6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2023-12-08T03:31:04Z</dcterms:modified>
  <cp:lastPrinted>2023-12-01T07:44:37Z</cp:lastPrinted>
  <dcterms:created xsi:type="dcterms:W3CDTF">2004-04-14T02:06:10Z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b8adb5-42ec-4d3b-9a7f-1e8097870b03_SiteId">
    <vt:lpwstr>df8304f3-d523-4833-8ea1-889a1d1a1938</vt:lpwstr>
  </property>
  <property fmtid="{D5CDD505-2E9C-101B-9397-08002B2CF9AE}" pid="3" name="MSIP_Label_8fb8adb5-42ec-4d3b-9a7f-1e8097870b03_SetDate">
    <vt:lpwstr>2023-10-21T08:07:57Z</vt:lpwstr>
  </property>
  <property fmtid="{D5CDD505-2E9C-101B-9397-08002B2CF9AE}" pid="4" name="MSIP_Label_8fb8adb5-42ec-4d3b-9a7f-1e8097870b03_Name">
    <vt:lpwstr>暗号化ラベル</vt:lpwstr>
  </property>
  <property fmtid="{D5CDD505-2E9C-101B-9397-08002B2CF9AE}" pid="5" name="MSIP_Label_8fb8adb5-42ec-4d3b-9a7f-1e8097870b03_Method">
    <vt:lpwstr>Standard</vt:lpwstr>
  </property>
  <property fmtid="{D5CDD505-2E9C-101B-9397-08002B2CF9AE}" pid="6" name="MSIP_Label_8fb8adb5-42ec-4d3b-9a7f-1e8097870b03_Enabled">
    <vt:lpwstr>true</vt:lpwstr>
  </property>
  <property fmtid="{D5CDD505-2E9C-101B-9397-08002B2CF9AE}" pid="7" name="MSIP_Label_8fb8adb5-42ec-4d3b-9a7f-1e8097870b03_ContentBits">
    <vt:lpwstr>8</vt:lpwstr>
  </property>
</Properties>
</file>