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\\Difilv01\三鷹市\部_課フォルダ\課2\市民課\庶務・年金係\31_住基統計\50_オープンデータ\公表データ\令和7年\"/>
    </mc:Choice>
  </mc:AlternateContent>
  <bookViews>
    <workbookView xWindow="-110" yWindow="-110" windowWidth="19420" windowHeight="10300" tabRatio="677" xr2:uid="{00000000-000D-0000-FFFF-FFFF00000000}"/>
  </bookViews>
  <sheets>
    <sheet name="0501" sheetId="25" r:id="rId1"/>
    <sheet name="0401" sheetId="13" r:id="rId2"/>
    <sheet name="0301" sheetId="15" r:id="rId3"/>
    <sheet name="0201" sheetId="16" r:id="rId4"/>
    <sheet name="0101" sheetId="17" r:id="rId5"/>
  </sheets>
  <definedNames>
    <definedName name="_AB6020" localSheetId="4">'0101'!$A$3:$F$77</definedName>
    <definedName name="_AB6020" localSheetId="3">'0201'!$A$3:$F$77</definedName>
    <definedName name="_AB6020" localSheetId="2">'0301'!$A$3:$F$77</definedName>
    <definedName name="_AB6020" localSheetId="1">'0401'!$A$3:$F$70</definedName>
    <definedName name="_AB6020" localSheetId="0">'0501'!$A$3:$F$77</definedName>
    <definedName name="_AB6020">#REF!</definedName>
    <definedName name="_xlnm.Print_Area" localSheetId="4">'0101'!$A$1:$L$45</definedName>
    <definedName name="_xlnm.Print_Area" localSheetId="3">'0201'!$A$1:$L$45</definedName>
    <definedName name="_xlnm.Print_Area" localSheetId="2">'0301'!$A$1:$L$45</definedName>
    <definedName name="_xlnm.Print_Area" localSheetId="1">'0401'!$A$1:$L$45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25" l="1"/>
  <c r="J41" i="25"/>
  <c r="I41" i="25"/>
  <c r="K41" i="13"/>
  <c r="J41" i="13"/>
  <c r="I41" i="13"/>
  <c r="L41" i="15"/>
  <c r="K41" i="15"/>
  <c r="J41" i="15"/>
  <c r="I41" i="15"/>
  <c r="K41" i="16"/>
  <c r="J41" i="16"/>
  <c r="I41" i="16"/>
  <c r="K41" i="17"/>
  <c r="J41" i="17"/>
  <c r="I41" i="17"/>
  <c r="K39" i="17"/>
  <c r="J39" i="17"/>
  <c r="I39" i="17"/>
  <c r="F4" i="15" l="1"/>
  <c r="F5" i="15"/>
  <c r="F6" i="15"/>
  <c r="F7" i="15"/>
  <c r="F8" i="15"/>
  <c r="F9" i="15"/>
  <c r="F10" i="15"/>
  <c r="F11" i="15"/>
  <c r="F12" i="15"/>
  <c r="F14" i="15"/>
  <c r="F15" i="15"/>
  <c r="F16" i="15"/>
  <c r="F17" i="15"/>
  <c r="F18" i="15"/>
  <c r="F19" i="15"/>
  <c r="F20" i="15"/>
  <c r="I35" i="13"/>
  <c r="J35" i="13"/>
  <c r="K35" i="13"/>
  <c r="C27" i="25"/>
  <c r="D27" i="25"/>
  <c r="E27" i="25"/>
  <c r="C27" i="17"/>
  <c r="D27" i="17"/>
  <c r="E27" i="17"/>
  <c r="F4" i="25"/>
  <c r="F5" i="25"/>
  <c r="F6" i="25"/>
  <c r="F7" i="25"/>
  <c r="F8" i="25"/>
  <c r="F9" i="25"/>
  <c r="F10" i="25"/>
  <c r="F11" i="25"/>
  <c r="F12" i="25"/>
  <c r="F14" i="25"/>
  <c r="F15" i="25"/>
  <c r="F16" i="25"/>
  <c r="F17" i="25"/>
  <c r="F18" i="25"/>
  <c r="F19" i="25"/>
  <c r="F20" i="25"/>
  <c r="E44" i="25"/>
  <c r="D44" i="25"/>
  <c r="C44" i="25"/>
  <c r="F43" i="25"/>
  <c r="F42" i="25"/>
  <c r="F41" i="25"/>
  <c r="F40" i="25"/>
  <c r="F39" i="25"/>
  <c r="F38" i="25"/>
  <c r="E37" i="25"/>
  <c r="D37" i="25"/>
  <c r="C37" i="25"/>
  <c r="F36" i="25"/>
  <c r="K35" i="25"/>
  <c r="J35" i="25"/>
  <c r="I35" i="25"/>
  <c r="F35" i="25"/>
  <c r="L34" i="25"/>
  <c r="F34" i="25"/>
  <c r="L33" i="25"/>
  <c r="F33" i="25"/>
  <c r="L32" i="25"/>
  <c r="E32" i="25"/>
  <c r="D32" i="25"/>
  <c r="C32" i="25"/>
  <c r="L31" i="25"/>
  <c r="F31" i="25"/>
  <c r="L30" i="25"/>
  <c r="F30" i="25"/>
  <c r="L29" i="25"/>
  <c r="F29" i="25"/>
  <c r="K28" i="25"/>
  <c r="J28" i="25"/>
  <c r="I28" i="25"/>
  <c r="F28" i="25"/>
  <c r="L27" i="25"/>
  <c r="L26" i="25"/>
  <c r="F26" i="25"/>
  <c r="L25" i="25"/>
  <c r="F25" i="25"/>
  <c r="L24" i="25"/>
  <c r="F24" i="25"/>
  <c r="K23" i="25"/>
  <c r="J23" i="25"/>
  <c r="I23" i="25"/>
  <c r="F23" i="25"/>
  <c r="L22" i="25"/>
  <c r="F22" i="25"/>
  <c r="L21" i="25"/>
  <c r="E21" i="25"/>
  <c r="D21" i="25"/>
  <c r="C21" i="25"/>
  <c r="L20" i="25"/>
  <c r="K19" i="25"/>
  <c r="J19" i="25"/>
  <c r="I19" i="25"/>
  <c r="L18" i="25"/>
  <c r="L17" i="25"/>
  <c r="L16" i="25"/>
  <c r="L15" i="25"/>
  <c r="L14" i="25"/>
  <c r="K13" i="25"/>
  <c r="J13" i="25"/>
  <c r="I13" i="25"/>
  <c r="E13" i="25"/>
  <c r="D13" i="25"/>
  <c r="C13" i="25"/>
  <c r="L12" i="25"/>
  <c r="L11" i="25"/>
  <c r="L10" i="25"/>
  <c r="L9" i="25"/>
  <c r="L8" i="25"/>
  <c r="L7" i="25"/>
  <c r="L6" i="25"/>
  <c r="L5" i="25"/>
  <c r="L4" i="25"/>
  <c r="E44" i="17"/>
  <c r="D44" i="17"/>
  <c r="C44" i="17"/>
  <c r="F43" i="17"/>
  <c r="F42" i="17"/>
  <c r="F41" i="17"/>
  <c r="F40" i="17"/>
  <c r="F39" i="17"/>
  <c r="F38" i="17"/>
  <c r="E37" i="17"/>
  <c r="D37" i="17"/>
  <c r="C37" i="17"/>
  <c r="F36" i="17"/>
  <c r="K35" i="17"/>
  <c r="J35" i="17"/>
  <c r="I35" i="17"/>
  <c r="F35" i="17"/>
  <c r="L34" i="17"/>
  <c r="F34" i="17"/>
  <c r="L33" i="17"/>
  <c r="F33" i="17"/>
  <c r="L32" i="17"/>
  <c r="E32" i="17"/>
  <c r="D32" i="17"/>
  <c r="C32" i="17"/>
  <c r="L31" i="17"/>
  <c r="F31" i="17"/>
  <c r="L30" i="17"/>
  <c r="F30" i="17"/>
  <c r="L29" i="17"/>
  <c r="F29" i="17"/>
  <c r="K28" i="17"/>
  <c r="J28" i="17"/>
  <c r="I28" i="17"/>
  <c r="F28" i="17"/>
  <c r="L27" i="17"/>
  <c r="L26" i="17"/>
  <c r="F26" i="17"/>
  <c r="L25" i="17"/>
  <c r="F25" i="17"/>
  <c r="L24" i="17"/>
  <c r="F24" i="17"/>
  <c r="K23" i="17"/>
  <c r="J23" i="17"/>
  <c r="I23" i="17"/>
  <c r="F23" i="17"/>
  <c r="L22" i="17"/>
  <c r="F22" i="17"/>
  <c r="L21" i="17"/>
  <c r="E21" i="17"/>
  <c r="D21" i="17"/>
  <c r="C21" i="17"/>
  <c r="L20" i="17"/>
  <c r="F20" i="17"/>
  <c r="K19" i="17"/>
  <c r="J19" i="17"/>
  <c r="I19" i="17"/>
  <c r="F19" i="17"/>
  <c r="L18" i="17"/>
  <c r="F18" i="17"/>
  <c r="L17" i="17"/>
  <c r="F17" i="17"/>
  <c r="L16" i="17"/>
  <c r="F16" i="17"/>
  <c r="L15" i="17"/>
  <c r="F15" i="17"/>
  <c r="L14" i="17"/>
  <c r="F14" i="17"/>
  <c r="K13" i="17"/>
  <c r="J13" i="17"/>
  <c r="I13" i="17"/>
  <c r="E13" i="17"/>
  <c r="D13" i="17"/>
  <c r="C13" i="17"/>
  <c r="L12" i="17"/>
  <c r="F12" i="17"/>
  <c r="L11" i="17"/>
  <c r="F11" i="17"/>
  <c r="L10" i="17"/>
  <c r="F10" i="17"/>
  <c r="L9" i="17"/>
  <c r="F9" i="17"/>
  <c r="L8" i="17"/>
  <c r="F8" i="17"/>
  <c r="L7" i="17"/>
  <c r="F7" i="17"/>
  <c r="L6" i="17"/>
  <c r="F6" i="17"/>
  <c r="L5" i="17"/>
  <c r="F5" i="17"/>
  <c r="L4" i="17"/>
  <c r="F4" i="17"/>
  <c r="E44" i="16"/>
  <c r="D44" i="16"/>
  <c r="C44" i="16"/>
  <c r="F43" i="16"/>
  <c r="F42" i="16"/>
  <c r="F41" i="16"/>
  <c r="F40" i="16"/>
  <c r="F39" i="16"/>
  <c r="F38" i="16"/>
  <c r="E37" i="16"/>
  <c r="D37" i="16"/>
  <c r="C37" i="16"/>
  <c r="F36" i="16"/>
  <c r="K35" i="16"/>
  <c r="J35" i="16"/>
  <c r="I35" i="16"/>
  <c r="F35" i="16"/>
  <c r="L34" i="16"/>
  <c r="F34" i="16"/>
  <c r="L33" i="16"/>
  <c r="F33" i="16"/>
  <c r="L32" i="16"/>
  <c r="E32" i="16"/>
  <c r="D32" i="16"/>
  <c r="C32" i="16"/>
  <c r="L31" i="16"/>
  <c r="F31" i="16"/>
  <c r="L30" i="16"/>
  <c r="F30" i="16"/>
  <c r="L29" i="16"/>
  <c r="F29" i="16"/>
  <c r="K28" i="16"/>
  <c r="J28" i="16"/>
  <c r="I28" i="16"/>
  <c r="F28" i="16"/>
  <c r="L27" i="16"/>
  <c r="E27" i="16"/>
  <c r="D27" i="16"/>
  <c r="C27" i="16"/>
  <c r="L26" i="16"/>
  <c r="F26" i="16"/>
  <c r="L25" i="16"/>
  <c r="F25" i="16"/>
  <c r="L24" i="16"/>
  <c r="F24" i="16"/>
  <c r="K23" i="16"/>
  <c r="J23" i="16"/>
  <c r="I23" i="16"/>
  <c r="F23" i="16"/>
  <c r="L22" i="16"/>
  <c r="F22" i="16"/>
  <c r="L21" i="16"/>
  <c r="E21" i="16"/>
  <c r="D21" i="16"/>
  <c r="C21" i="16"/>
  <c r="L20" i="16"/>
  <c r="F20" i="16"/>
  <c r="K19" i="16"/>
  <c r="J19" i="16"/>
  <c r="I19" i="16"/>
  <c r="F19" i="16"/>
  <c r="L18" i="16"/>
  <c r="F18" i="16"/>
  <c r="L17" i="16"/>
  <c r="F17" i="16"/>
  <c r="L16" i="16"/>
  <c r="F16" i="16"/>
  <c r="L15" i="16"/>
  <c r="F15" i="16"/>
  <c r="L14" i="16"/>
  <c r="F14" i="16"/>
  <c r="K13" i="16"/>
  <c r="J13" i="16"/>
  <c r="I13" i="16"/>
  <c r="E13" i="16"/>
  <c r="D13" i="16"/>
  <c r="C13" i="16"/>
  <c r="L12" i="16"/>
  <c r="F12" i="16"/>
  <c r="L11" i="16"/>
  <c r="F11" i="16"/>
  <c r="L10" i="16"/>
  <c r="F10" i="16"/>
  <c r="L9" i="16"/>
  <c r="F9" i="16"/>
  <c r="L8" i="16"/>
  <c r="F8" i="16"/>
  <c r="L7" i="16"/>
  <c r="F7" i="16"/>
  <c r="L6" i="16"/>
  <c r="F6" i="16"/>
  <c r="L5" i="16"/>
  <c r="F5" i="16"/>
  <c r="L4" i="16"/>
  <c r="F4" i="16"/>
  <c r="E44" i="15"/>
  <c r="D44" i="15"/>
  <c r="C44" i="15"/>
  <c r="F43" i="15"/>
  <c r="F42" i="15"/>
  <c r="F41" i="15"/>
  <c r="F40" i="15"/>
  <c r="F39" i="15"/>
  <c r="F38" i="15"/>
  <c r="E37" i="15"/>
  <c r="D37" i="15"/>
  <c r="C37" i="15"/>
  <c r="F36" i="15"/>
  <c r="K35" i="15"/>
  <c r="J35" i="15"/>
  <c r="I35" i="15"/>
  <c r="F35" i="15"/>
  <c r="L34" i="15"/>
  <c r="F34" i="15"/>
  <c r="L33" i="15"/>
  <c r="F33" i="15"/>
  <c r="L32" i="15"/>
  <c r="E32" i="15"/>
  <c r="D32" i="15"/>
  <c r="C32" i="15"/>
  <c r="L31" i="15"/>
  <c r="F31" i="15"/>
  <c r="L30" i="15"/>
  <c r="F30" i="15"/>
  <c r="L29" i="15"/>
  <c r="F29" i="15"/>
  <c r="K28" i="15"/>
  <c r="J28" i="15"/>
  <c r="I28" i="15"/>
  <c r="F28" i="15"/>
  <c r="L27" i="15"/>
  <c r="E27" i="15"/>
  <c r="D27" i="15"/>
  <c r="C27" i="15"/>
  <c r="L26" i="15"/>
  <c r="F26" i="15"/>
  <c r="L25" i="15"/>
  <c r="F25" i="15"/>
  <c r="L24" i="15"/>
  <c r="F24" i="15"/>
  <c r="K23" i="15"/>
  <c r="J23" i="15"/>
  <c r="I23" i="15"/>
  <c r="F23" i="15"/>
  <c r="L22" i="15"/>
  <c r="F22" i="15"/>
  <c r="L21" i="15"/>
  <c r="E21" i="15"/>
  <c r="D21" i="15"/>
  <c r="C21" i="15"/>
  <c r="L20" i="15"/>
  <c r="K19" i="15"/>
  <c r="J19" i="15"/>
  <c r="I19" i="15"/>
  <c r="L18" i="15"/>
  <c r="L17" i="15"/>
  <c r="L16" i="15"/>
  <c r="L15" i="15"/>
  <c r="L14" i="15"/>
  <c r="K13" i="15"/>
  <c r="J13" i="15"/>
  <c r="I13" i="15"/>
  <c r="E13" i="15"/>
  <c r="D13" i="15"/>
  <c r="C13" i="15"/>
  <c r="L12" i="15"/>
  <c r="L11" i="15"/>
  <c r="L10" i="15"/>
  <c r="L9" i="15"/>
  <c r="L8" i="15"/>
  <c r="L7" i="15"/>
  <c r="L6" i="15"/>
  <c r="L5" i="15"/>
  <c r="L4" i="15"/>
  <c r="E44" i="13"/>
  <c r="D44" i="13"/>
  <c r="C44" i="13"/>
  <c r="F43" i="13"/>
  <c r="F42" i="13"/>
  <c r="F41" i="13"/>
  <c r="F40" i="13"/>
  <c r="F39" i="13"/>
  <c r="F38" i="13"/>
  <c r="E37" i="13"/>
  <c r="D37" i="13"/>
  <c r="C37" i="13"/>
  <c r="F36" i="13"/>
  <c r="F35" i="13"/>
  <c r="L34" i="13"/>
  <c r="F34" i="13"/>
  <c r="L33" i="13"/>
  <c r="F33" i="13"/>
  <c r="L32" i="13"/>
  <c r="E32" i="13"/>
  <c r="D32" i="13"/>
  <c r="C32" i="13"/>
  <c r="L31" i="13"/>
  <c r="F31" i="13"/>
  <c r="L30" i="13"/>
  <c r="F30" i="13"/>
  <c r="L29" i="13"/>
  <c r="F29" i="13"/>
  <c r="K28" i="13"/>
  <c r="J28" i="13"/>
  <c r="I28" i="13"/>
  <c r="F28" i="13"/>
  <c r="L27" i="13"/>
  <c r="E27" i="13"/>
  <c r="D27" i="13"/>
  <c r="C27" i="13"/>
  <c r="L26" i="13"/>
  <c r="F26" i="13"/>
  <c r="L25" i="13"/>
  <c r="F25" i="13"/>
  <c r="L24" i="13"/>
  <c r="F24" i="13"/>
  <c r="K23" i="13"/>
  <c r="J23" i="13"/>
  <c r="I23" i="13"/>
  <c r="F23" i="13"/>
  <c r="L22" i="13"/>
  <c r="F22" i="13"/>
  <c r="L21" i="13"/>
  <c r="E21" i="13"/>
  <c r="D21" i="13"/>
  <c r="C21" i="13"/>
  <c r="L20" i="13"/>
  <c r="F20" i="13"/>
  <c r="K19" i="13"/>
  <c r="J19" i="13"/>
  <c r="I19" i="13"/>
  <c r="F19" i="13"/>
  <c r="L18" i="13"/>
  <c r="F18" i="13"/>
  <c r="L17" i="13"/>
  <c r="F17" i="13"/>
  <c r="L16" i="13"/>
  <c r="F16" i="13"/>
  <c r="L15" i="13"/>
  <c r="F15" i="13"/>
  <c r="L14" i="13"/>
  <c r="F14" i="13"/>
  <c r="K13" i="13"/>
  <c r="J13" i="13"/>
  <c r="I13" i="13"/>
  <c r="E13" i="13"/>
  <c r="D13" i="13"/>
  <c r="C13" i="13"/>
  <c r="L12" i="13"/>
  <c r="F12" i="13"/>
  <c r="L11" i="13"/>
  <c r="F11" i="13"/>
  <c r="L10" i="13"/>
  <c r="F10" i="13"/>
  <c r="L9" i="13"/>
  <c r="F9" i="13"/>
  <c r="L8" i="13"/>
  <c r="F8" i="13"/>
  <c r="L7" i="13"/>
  <c r="F7" i="13"/>
  <c r="L6" i="13"/>
  <c r="F6" i="13"/>
  <c r="L5" i="13"/>
  <c r="F5" i="13"/>
  <c r="L4" i="13"/>
  <c r="F4" i="13"/>
  <c r="F13" i="25"/>
  <c r="F13" i="17" l="1"/>
  <c r="F32" i="16"/>
  <c r="F27" i="16"/>
  <c r="F13" i="16"/>
  <c r="L19" i="17"/>
  <c r="F27" i="17"/>
  <c r="L35" i="25"/>
  <c r="L23" i="25"/>
  <c r="F27" i="25"/>
  <c r="F37" i="13"/>
  <c r="L19" i="13"/>
  <c r="F44" i="13"/>
  <c r="L35" i="15"/>
  <c r="F27" i="15"/>
  <c r="F21" i="15"/>
  <c r="L35" i="17"/>
  <c r="L35" i="13"/>
  <c r="L13" i="13"/>
  <c r="L13" i="15"/>
  <c r="F44" i="17"/>
  <c r="F44" i="25"/>
  <c r="F32" i="13"/>
  <c r="F32" i="15"/>
  <c r="F32" i="17"/>
  <c r="F21" i="25"/>
  <c r="F13" i="15"/>
  <c r="F32" i="25"/>
  <c r="I37" i="25"/>
  <c r="F27" i="13"/>
  <c r="L28" i="15"/>
  <c r="L19" i="15"/>
  <c r="L35" i="16"/>
  <c r="L23" i="16"/>
  <c r="L19" i="16"/>
  <c r="L13" i="16"/>
  <c r="F37" i="16"/>
  <c r="F21" i="16"/>
  <c r="L28" i="16"/>
  <c r="L19" i="25"/>
  <c r="F44" i="15"/>
  <c r="F44" i="16"/>
  <c r="F37" i="15"/>
  <c r="F37" i="25"/>
  <c r="J37" i="25"/>
  <c r="F21" i="17"/>
  <c r="J37" i="15"/>
  <c r="L28" i="25"/>
  <c r="L13" i="25"/>
  <c r="L28" i="13"/>
  <c r="L23" i="13"/>
  <c r="F21" i="13"/>
  <c r="F13" i="13"/>
  <c r="K37" i="13"/>
  <c r="L23" i="15"/>
  <c r="K37" i="15"/>
  <c r="I37" i="15"/>
  <c r="J37" i="16"/>
  <c r="L28" i="17"/>
  <c r="K37" i="25"/>
  <c r="J37" i="13"/>
  <c r="I37" i="13"/>
  <c r="I37" i="16"/>
  <c r="K37" i="16"/>
  <c r="L23" i="17"/>
  <c r="L13" i="17"/>
  <c r="I37" i="17"/>
  <c r="J37" i="17"/>
  <c r="K37" i="17"/>
  <c r="F37" i="17"/>
  <c r="I39" i="16" l="1"/>
  <c r="K39" i="15"/>
  <c r="J39" i="15"/>
  <c r="K39" i="13"/>
  <c r="I39" i="25"/>
  <c r="K39" i="16"/>
  <c r="I39" i="13"/>
  <c r="J39" i="13"/>
  <c r="K39" i="25"/>
  <c r="J39" i="25"/>
  <c r="J39" i="16"/>
  <c r="I39" i="15"/>
  <c r="L37" i="15"/>
  <c r="L37" i="16"/>
  <c r="L37" i="25"/>
  <c r="L37" i="13"/>
  <c r="L37" i="17"/>
  <c r="L41" i="25" l="1"/>
  <c r="L39" i="25"/>
  <c r="L41" i="16"/>
  <c r="L39" i="16"/>
  <c r="L39" i="13"/>
  <c r="L41" i="13"/>
  <c r="L39" i="17"/>
  <c r="L39" i="15"/>
  <c r="L41" i="17"/>
</calcChain>
</file>

<file path=xl/sharedStrings.xml><?xml version="1.0" encoding="utf-8"?>
<sst xmlns="http://schemas.openxmlformats.org/spreadsheetml/2006/main" count="500" uniqueCount="35">
  <si>
    <t>地域(町丁目）</t>
    <rPh sb="0" eb="2">
      <t>チイキ</t>
    </rPh>
    <rPh sb="3" eb="4">
      <t>マチ</t>
    </rPh>
    <rPh sb="4" eb="5">
      <t>チョウ</t>
    </rPh>
    <rPh sb="5" eb="6">
      <t>メ</t>
    </rPh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</si>
  <si>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</si>
  <si>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</si>
  <si>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</si>
  <si>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２丁目</t>
    <rPh sb="1" eb="3">
      <t>チョウメ</t>
    </rPh>
    <phoneticPr fontId="2"/>
  </si>
  <si>
    <t>小　　計</t>
    <rPh sb="0" eb="1">
      <t>ショウ</t>
    </rPh>
    <rPh sb="3" eb="4">
      <t>ケイ</t>
    </rPh>
    <phoneticPr fontId="2"/>
  </si>
  <si>
    <t>合　　計</t>
    <rPh sb="0" eb="1">
      <t>ゴウ</t>
    </rPh>
    <rPh sb="3" eb="4">
      <t>ケイ</t>
    </rPh>
    <phoneticPr fontId="2"/>
  </si>
  <si>
    <t>人　　　口</t>
    <rPh sb="0" eb="1">
      <t>ヒト</t>
    </rPh>
    <rPh sb="4" eb="5">
      <t>クチ</t>
    </rPh>
    <phoneticPr fontId="2"/>
  </si>
  <si>
    <t>１丁目</t>
    <rPh sb="1" eb="3">
      <t>チョウメ</t>
    </rPh>
    <phoneticPr fontId="2"/>
  </si>
  <si>
    <t>下連雀　</t>
    <rPh sb="0" eb="3">
      <t>シモレンジャク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</si>
  <si>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</si>
  <si>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</si>
  <si>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５丁目</t>
    <rPh sb="1" eb="3">
      <t>チョウメ</t>
    </rPh>
    <phoneticPr fontId="2"/>
  </si>
  <si>
    <t>６丁目</t>
    <rPh sb="1" eb="3">
      <t>チョウメ</t>
    </rPh>
    <phoneticPr fontId="2"/>
  </si>
  <si>
    <t>７丁目</t>
    <rPh sb="1" eb="3">
      <t>チョウメ</t>
    </rPh>
    <phoneticPr fontId="2"/>
  </si>
  <si>
    <t>８丁目</t>
    <rPh sb="1" eb="3">
      <t>チョウメ</t>
    </rPh>
    <phoneticPr fontId="2"/>
  </si>
  <si>
    <t>９丁目</t>
    <rPh sb="1" eb="3">
      <t>チョウメ</t>
    </rPh>
    <phoneticPr fontId="2"/>
  </si>
  <si>
    <t>井の頭　</t>
    <rPh sb="0" eb="1">
      <t>イ</t>
    </rPh>
    <rPh sb="2" eb="3">
      <t>カシラ</t>
    </rPh>
    <phoneticPr fontId="2"/>
  </si>
  <si>
    <t>上連雀</t>
    <rPh sb="0" eb="3">
      <t>カミレンジャク</t>
    </rPh>
    <phoneticPr fontId="2"/>
  </si>
  <si>
    <t>深大寺　</t>
    <rPh sb="0" eb="3">
      <t>ジンダイジ</t>
    </rPh>
    <phoneticPr fontId="2"/>
  </si>
  <si>
    <t>総　計</t>
    <rPh sb="0" eb="1">
      <t>フサ</t>
    </rPh>
    <rPh sb="2" eb="3">
      <t>ケイ</t>
    </rPh>
    <phoneticPr fontId="2"/>
  </si>
  <si>
    <t>井　口　　</t>
    <rPh sb="0" eb="1">
      <t>セイ</t>
    </rPh>
    <rPh sb="2" eb="3">
      <t>クチ</t>
    </rPh>
    <phoneticPr fontId="2"/>
  </si>
  <si>
    <t>野　崎　　</t>
    <rPh sb="0" eb="1">
      <t>ノ</t>
    </rPh>
    <rPh sb="2" eb="3">
      <t>ザキ</t>
    </rPh>
    <phoneticPr fontId="2"/>
  </si>
  <si>
    <t>大　沢　　</t>
    <rPh sb="0" eb="1">
      <t>ダイ</t>
    </rPh>
    <rPh sb="2" eb="3">
      <t>サワ</t>
    </rPh>
    <phoneticPr fontId="2"/>
  </si>
  <si>
    <t>牟　礼　　</t>
    <rPh sb="0" eb="1">
      <t>ム</t>
    </rPh>
    <rPh sb="2" eb="3">
      <t>レイ</t>
    </rPh>
    <phoneticPr fontId="2"/>
  </si>
  <si>
    <t>中　原　　</t>
    <rPh sb="0" eb="1">
      <t>ナカ</t>
    </rPh>
    <rPh sb="2" eb="3">
      <t>ハラ</t>
    </rPh>
    <phoneticPr fontId="2"/>
  </si>
  <si>
    <t>北　野　　</t>
    <rPh sb="0" eb="1">
      <t>キタ</t>
    </rPh>
    <rPh sb="2" eb="3">
      <t>ノ</t>
    </rPh>
    <phoneticPr fontId="2"/>
  </si>
  <si>
    <t>新　川　</t>
    <rPh sb="0" eb="1">
      <t>シン</t>
    </rPh>
    <rPh sb="2" eb="3">
      <t>カワ</t>
    </rPh>
    <phoneticPr fontId="2"/>
  </si>
  <si>
    <t>前年同月比</t>
    <phoneticPr fontId="2"/>
  </si>
  <si>
    <t>前月比</t>
    <phoneticPr fontId="2"/>
  </si>
  <si>
    <t>令和７年１月１日現在</t>
    <rPh sb="0" eb="2">
      <t>レイワ</t>
    </rPh>
    <rPh sb="8" eb="10">
      <t>ゲンザイ</t>
    </rPh>
    <phoneticPr fontId="2"/>
  </si>
  <si>
    <t>令和７年２月１日現在</t>
    <rPh sb="0" eb="2">
      <t>レイワ</t>
    </rPh>
    <rPh sb="3" eb="4">
      <t>ネン</t>
    </rPh>
    <rPh sb="8" eb="10">
      <t>ゲンザイ</t>
    </rPh>
    <phoneticPr fontId="2"/>
  </si>
  <si>
    <t>令和７年３月１日現在</t>
    <rPh sb="0" eb="2">
      <t>レイワ</t>
    </rPh>
    <rPh sb="8" eb="10">
      <t>ゲンザイ</t>
    </rPh>
    <phoneticPr fontId="2"/>
  </si>
  <si>
    <t>令和７年４月１日現在</t>
    <rPh sb="0" eb="2">
      <t>レイワ</t>
    </rPh>
    <rPh sb="8" eb="10">
      <t>ゲンザイ</t>
    </rPh>
    <phoneticPr fontId="2"/>
  </si>
  <si>
    <t>令和７年５月１日現在</t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</si>
</sst>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_-;_-@_-"/>
  </numFmts>
  <fonts count="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61">
    <xf numFmtId="0" fontId="0" fillId="0" borderId="0" xfId="0"/>
    <xf numFmtId="176" fontId="0" fillId="0" borderId="0" xfId="1" applyFont="1"/>
    <xf numFmtId="176" fontId="0" fillId="0" borderId="1" xfId="1" applyFont="1" applyBorder="1" applyAlignment="1">
      <alignment horizontal="left" vertical="center"/>
    </xf>
    <xf numFmtId="176" fontId="0" fillId="0" borderId="2" xfId="1" applyFont="1" applyBorder="1" applyAlignment="1">
      <alignment horizontal="left" vertical="center"/>
    </xf>
    <xf numFmtId="176" fontId="0" fillId="0" borderId="1" xfId="1" applyFont="1" applyBorder="1" applyAlignment="1">
      <alignment vertical="center"/>
    </xf>
    <xf numFmtId="176" fontId="0" fillId="0" borderId="2" xfId="1" applyFont="1" applyBorder="1" applyAlignment="1">
      <alignment vertical="center"/>
    </xf>
    <xf numFmtId="176" fontId="0" fillId="0" borderId="3" xfId="1" applyFont="1" applyBorder="1" applyAlignment="1">
      <alignment vertical="center"/>
    </xf>
    <xf numFmtId="176" fontId="0" fillId="0" borderId="4" xfId="1" applyFont="1" applyBorder="1" applyAlignment="1">
      <alignment horizontal="left" vertical="center"/>
    </xf>
    <xf numFmtId="176" fontId="0" fillId="2" borderId="5" xfId="1" applyFont="1" applyFill="1" applyBorder="1" applyAlignment="1">
      <alignment horizontal="center"/>
    </xf>
    <xf numFmtId="176" fontId="0" fillId="2" borderId="6" xfId="1" applyFont="1" applyFill="1" applyBorder="1" applyAlignment="1">
      <alignment horizontal="center"/>
    </xf>
    <xf numFmtId="176" fontId="0" fillId="2" borderId="7" xfId="1" applyFont="1" applyFill="1" applyBorder="1" applyAlignment="1">
      <alignment horizontal="center"/>
    </xf>
    <xf numFmtId="176" fontId="0" fillId="0" borderId="8" xfId="1" applyFont="1" applyBorder="1" applyAlignment="1">
      <alignment horizontal="left" vertical="center"/>
    </xf>
    <xf numFmtId="176" fontId="0" fillId="0" borderId="9" xfId="1" applyFont="1" applyBorder="1" applyAlignment="1">
      <alignment vertical="center"/>
    </xf>
    <xf numFmtId="176" fontId="0" fillId="0" borderId="10" xfId="1" applyFont="1" applyBorder="1" applyAlignment="1">
      <alignment vertical="center"/>
    </xf>
    <xf numFmtId="176" fontId="0" fillId="0" borderId="11" xfId="1" applyFont="1" applyBorder="1" applyAlignment="1">
      <alignment vertical="center"/>
    </xf>
    <xf numFmtId="176" fontId="0" fillId="0" borderId="12" xfId="1" applyFont="1" applyBorder="1" applyAlignment="1">
      <alignment vertical="center"/>
    </xf>
    <xf numFmtId="176" fontId="0" fillId="0" borderId="13" xfId="1" applyFont="1" applyBorder="1"/>
    <xf numFmtId="176" fontId="0" fillId="0" borderId="14" xfId="1" applyFont="1" applyBorder="1"/>
    <xf numFmtId="176" fontId="0" fillId="0" borderId="3" xfId="1" applyFont="1" applyBorder="1"/>
    <xf numFmtId="176" fontId="0" fillId="0" borderId="15" xfId="1" applyFont="1" applyBorder="1"/>
    <xf numFmtId="176" fontId="0" fillId="0" borderId="10" xfId="1" applyFont="1" applyBorder="1"/>
    <xf numFmtId="176" fontId="0" fillId="3" borderId="3" xfId="1" applyFont="1" applyFill="1" applyBorder="1"/>
    <xf numFmtId="176" fontId="0" fillId="3" borderId="15" xfId="1" applyFont="1" applyFill="1" applyBorder="1"/>
    <xf numFmtId="176" fontId="0" fillId="3" borderId="10" xfId="1" applyFont="1" applyFill="1" applyBorder="1"/>
    <xf numFmtId="176" fontId="0" fillId="3" borderId="11" xfId="1" applyFont="1" applyFill="1" applyBorder="1"/>
    <xf numFmtId="176" fontId="0" fillId="3" borderId="16" xfId="1" applyFont="1" applyFill="1" applyBorder="1"/>
    <xf numFmtId="176" fontId="0" fillId="0" borderId="17" xfId="1" applyFont="1" applyBorder="1" applyAlignment="1">
      <alignment horizontal="left" vertical="center"/>
    </xf>
    <xf numFmtId="176" fontId="0" fillId="0" borderId="3" xfId="1" applyFont="1" applyFill="1" applyBorder="1"/>
    <xf numFmtId="176" fontId="0" fillId="0" borderId="0" xfId="1" applyFont="1" applyAlignment="1">
      <alignment horizontal="right"/>
    </xf>
    <xf numFmtId="176" fontId="0" fillId="0" borderId="18" xfId="1" applyFont="1" applyBorder="1" applyAlignment="1">
      <alignment vertical="center"/>
    </xf>
    <xf numFmtId="176" fontId="0" fillId="0" borderId="10" xfId="1" applyFont="1" applyFill="1" applyBorder="1" applyAlignment="1">
      <alignment vertical="center"/>
    </xf>
    <xf numFmtId="176" fontId="1" fillId="4" borderId="3" xfId="1" applyFont="1" applyFill="1" applyBorder="1" applyAlignment="1">
      <alignment horizontal="right" vertical="center"/>
    </xf>
    <xf numFmtId="176" fontId="1" fillId="4" borderId="10" xfId="1" applyFont="1" applyFill="1" applyBorder="1" applyAlignment="1">
      <alignment horizontal="right" vertical="center"/>
    </xf>
    <xf numFmtId="176" fontId="0" fillId="0" borderId="10" xfId="1" applyFont="1" applyFill="1" applyBorder="1" applyAlignment="1">
      <alignment horizontal="right" vertical="center"/>
    </xf>
    <xf numFmtId="176" fontId="0" fillId="0" borderId="19" xfId="1" applyFont="1" applyBorder="1" applyAlignment="1">
      <alignment horizontal="left" vertical="center"/>
    </xf>
    <xf numFmtId="176" fontId="0" fillId="0" borderId="20" xfId="1" applyFont="1" applyBorder="1" applyAlignment="1">
      <alignment horizontal="right" wrapText="1"/>
    </xf>
    <xf numFmtId="176" fontId="0" fillId="0" borderId="20" xfId="1" applyFont="1" applyBorder="1" applyAlignment="1">
      <alignment horizontal="right"/>
    </xf>
    <xf numFmtId="176" fontId="0" fillId="2" borderId="21" xfId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2" borderId="23" xfId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0" fillId="2" borderId="25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6" fontId="0" fillId="2" borderId="27" xfId="1" applyFont="1" applyFill="1" applyBorder="1" applyAlignment="1">
      <alignment horizontal="center" vertical="center"/>
    </xf>
    <xf numFmtId="176" fontId="0" fillId="2" borderId="28" xfId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0" fillId="3" borderId="9" xfId="1" applyFont="1" applyFill="1" applyBorder="1" applyAlignment="1">
      <alignment horizontal="center" vertical="center"/>
    </xf>
    <xf numFmtId="176" fontId="0" fillId="3" borderId="2" xfId="1" applyFont="1" applyFill="1" applyBorder="1" applyAlignment="1">
      <alignment horizontal="center" vertical="center"/>
    </xf>
    <xf numFmtId="176" fontId="0" fillId="3" borderId="1" xfId="1" applyFont="1" applyFill="1" applyBorder="1" applyAlignment="1">
      <alignment horizontal="center" vertical="center"/>
    </xf>
    <xf numFmtId="176" fontId="0" fillId="0" borderId="1" xfId="1" applyFont="1" applyBorder="1" applyAlignment="1">
      <alignment vertical="center"/>
    </xf>
    <xf numFmtId="0" fontId="0" fillId="0" borderId="2" xfId="0" applyBorder="1" applyAlignment="1">
      <alignment vertical="center"/>
    </xf>
    <xf numFmtId="176" fontId="1" fillId="4" borderId="30" xfId="1" applyFont="1" applyFill="1" applyBorder="1" applyAlignment="1">
      <alignment horizontal="center" vertical="center"/>
    </xf>
    <xf numFmtId="176" fontId="1" fillId="4" borderId="2" xfId="1" applyFont="1" applyFill="1" applyBorder="1" applyAlignment="1">
      <alignment horizontal="center" vertical="center"/>
    </xf>
    <xf numFmtId="176" fontId="0" fillId="0" borderId="30" xfId="1" applyFont="1" applyFill="1" applyBorder="1" applyAlignment="1">
      <alignment horizontal="center" vertical="center"/>
    </xf>
    <xf numFmtId="176" fontId="0" fillId="0" borderId="2" xfId="1" applyFont="1" applyFill="1" applyBorder="1" applyAlignment="1">
      <alignment horizontal="center" vertical="center"/>
    </xf>
    <xf numFmtId="176" fontId="0" fillId="0" borderId="30" xfId="1" applyFont="1" applyBorder="1" applyAlignment="1">
      <alignment vertical="center"/>
    </xf>
    <xf numFmtId="176" fontId="0" fillId="0" borderId="2" xfId="1" applyFont="1" applyBorder="1" applyAlignment="1">
      <alignment vertical="center"/>
    </xf>
    <xf numFmtId="176" fontId="0" fillId="3" borderId="31" xfId="1" applyFont="1" applyFill="1" applyBorder="1" applyAlignment="1">
      <alignment horizontal="center" vertical="center"/>
    </xf>
    <xf numFmtId="176" fontId="0" fillId="3" borderId="32" xfId="1" applyFont="1" applyFill="1" applyBorder="1" applyAlignment="1">
      <alignment horizontal="center" vertical="center"/>
    </xf>
    <xf numFmtId="176" fontId="0" fillId="0" borderId="33" xfId="1" applyFont="1" applyBorder="1" applyAlignment="1">
      <alignment vertical="center"/>
    </xf>
    <xf numFmtId="0" fontId="0" fillId="0" borderId="32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45"/>
  <sheetViews>
    <sheetView tabSelected="1" view="pageBreakPreview" zoomScaleNormal="100" zoomScaleSheetLayoutView="100" workbookViewId="0"/>
  </sheetViews>
  <sheetFormatPr defaultColWidth="9.09765625" defaultRowHeight="12" x14ac:dyDescent="0.2"/>
  <cols>
    <col min="1" max="1" width="9.69921875" style="1" customWidth="1"/>
    <col min="2" max="2" width="8.69921875" style="1" customWidth="1"/>
    <col min="3" max="6" width="12.69921875" style="1" customWidth="1"/>
    <col min="7" max="7" width="9.69921875" style="1" customWidth="1"/>
    <col min="8" max="8" width="8.69921875" style="1" customWidth="1"/>
    <col min="9" max="12" width="12.69921875" style="1" customWidth="1"/>
    <col min="13" max="16384" width="9.09765625" style="1"/>
  </cols>
  <sheetData>
    <row r="1" spans="1:14" ht="12.5" thickBot="1" x14ac:dyDescent="0.25">
      <c r="K1" s="35" t="s">
        <v>34</v>
      </c>
      <c r="L1" s="36"/>
    </row>
    <row r="2" spans="1:14" ht="12.5" thickTop="1" x14ac:dyDescent="0.2">
      <c r="A2" s="37" t="s">
        <v>0</v>
      </c>
      <c r="B2" s="38"/>
      <c r="C2" s="41" t="s">
        <v>7</v>
      </c>
      <c r="D2" s="42"/>
      <c r="E2" s="42"/>
      <c r="F2" s="42"/>
      <c r="G2" s="43" t="s">
        <v>0</v>
      </c>
      <c r="H2" s="38"/>
      <c r="I2" s="41" t="s">
        <v>7</v>
      </c>
      <c r="J2" s="42"/>
      <c r="K2" s="42"/>
      <c r="L2" s="45"/>
    </row>
    <row r="3" spans="1:14" ht="12.5" thickBot="1" x14ac:dyDescent="0.25">
      <c r="A3" s="39"/>
      <c r="B3" s="40"/>
      <c r="C3" s="8" t="s">
        <v>1</v>
      </c>
      <c r="D3" s="8" t="s">
        <v>2</v>
      </c>
      <c r="E3" s="8" t="s">
        <v>3</v>
      </c>
      <c r="F3" s="9" t="s">
        <v>20</v>
      </c>
      <c r="G3" s="44"/>
      <c r="H3" s="40"/>
      <c r="I3" s="8" t="s">
        <v>1</v>
      </c>
      <c r="J3" s="8" t="s">
        <v>2</v>
      </c>
      <c r="K3" s="8" t="s">
        <v>3</v>
      </c>
      <c r="L3" s="10" t="s">
        <v>20</v>
      </c>
    </row>
    <row r="4" spans="1:14" ht="13.25" customHeight="1" thickTop="1" x14ac:dyDescent="0.2">
      <c r="A4" s="11" t="s">
        <v>9</v>
      </c>
      <c r="B4" s="7" t="s">
        <v>8</v>
      </c>
      <c r="C4" s="29">
        <v>1635</v>
      </c>
      <c r="D4" s="29">
        <v>1434</v>
      </c>
      <c r="E4" s="29">
        <v>1529</v>
      </c>
      <c r="F4" s="16">
        <f>SUM(D4:E4)</f>
        <v>2963</v>
      </c>
      <c r="G4" s="34" t="s">
        <v>18</v>
      </c>
      <c r="H4" s="26" t="s">
        <v>8</v>
      </c>
      <c r="I4" s="29">
        <v>1908</v>
      </c>
      <c r="J4" s="29">
        <v>1627</v>
      </c>
      <c r="K4" s="29">
        <v>1594</v>
      </c>
      <c r="L4" s="17">
        <f t="shared" ref="L4:L35" si="0">SUM(J4:K4)</f>
        <v>3221</v>
      </c>
    </row>
    <row r="5" spans="1:14" ht="13.25" customHeight="1" x14ac:dyDescent="0.2">
      <c r="A5" s="12"/>
      <c r="B5" s="3" t="s">
        <v>4</v>
      </c>
      <c r="C5" s="6">
        <v>1859</v>
      </c>
      <c r="D5" s="6">
        <v>1662</v>
      </c>
      <c r="E5" s="6">
        <v>1748</v>
      </c>
      <c r="F5" s="19">
        <f t="shared" ref="F5:F44" si="1">SUM(D5:E5)</f>
        <v>3410</v>
      </c>
      <c r="G5" s="4"/>
      <c r="H5" s="3" t="s">
        <v>4</v>
      </c>
      <c r="I5" s="6">
        <v>1485</v>
      </c>
      <c r="J5" s="6">
        <v>1228</v>
      </c>
      <c r="K5" s="6">
        <v>1269</v>
      </c>
      <c r="L5" s="20">
        <f t="shared" si="0"/>
        <v>2497</v>
      </c>
    </row>
    <row r="6" spans="1:14" ht="13.25" customHeight="1" x14ac:dyDescent="0.2">
      <c r="A6" s="12"/>
      <c r="B6" s="3" t="s">
        <v>10</v>
      </c>
      <c r="C6" s="6">
        <v>6409</v>
      </c>
      <c r="D6" s="6">
        <v>4795</v>
      </c>
      <c r="E6" s="6">
        <v>5448</v>
      </c>
      <c r="F6" s="19">
        <f t="shared" si="1"/>
        <v>10243</v>
      </c>
      <c r="G6" s="4"/>
      <c r="H6" s="3" t="s">
        <v>10</v>
      </c>
      <c r="I6" s="6">
        <v>1107</v>
      </c>
      <c r="J6" s="6">
        <v>944</v>
      </c>
      <c r="K6" s="6">
        <v>932</v>
      </c>
      <c r="L6" s="20">
        <f t="shared" si="0"/>
        <v>1876</v>
      </c>
    </row>
    <row r="7" spans="1:14" ht="13.25" customHeight="1" x14ac:dyDescent="0.2">
      <c r="A7" s="12"/>
      <c r="B7" s="3" t="s">
        <v>11</v>
      </c>
      <c r="C7" s="6">
        <v>3552</v>
      </c>
      <c r="D7" s="6">
        <v>3077</v>
      </c>
      <c r="E7" s="6">
        <v>3367</v>
      </c>
      <c r="F7" s="19">
        <f t="shared" si="1"/>
        <v>6444</v>
      </c>
      <c r="G7" s="4"/>
      <c r="H7" s="3" t="s">
        <v>11</v>
      </c>
      <c r="I7" s="6">
        <v>1755</v>
      </c>
      <c r="J7" s="6">
        <v>1629</v>
      </c>
      <c r="K7" s="6">
        <v>1624</v>
      </c>
      <c r="L7" s="20">
        <f t="shared" si="0"/>
        <v>3253</v>
      </c>
      <c r="M7" s="28"/>
      <c r="N7" s="28"/>
    </row>
    <row r="8" spans="1:14" ht="13.25" customHeight="1" x14ac:dyDescent="0.2">
      <c r="A8" s="12"/>
      <c r="B8" s="3" t="s">
        <v>12</v>
      </c>
      <c r="C8" s="6">
        <v>2546</v>
      </c>
      <c r="D8" s="6">
        <v>2684</v>
      </c>
      <c r="E8" s="6">
        <v>3213</v>
      </c>
      <c r="F8" s="19">
        <f t="shared" si="1"/>
        <v>5897</v>
      </c>
      <c r="G8" s="4"/>
      <c r="H8" s="3" t="s">
        <v>12</v>
      </c>
      <c r="I8" s="6">
        <v>1488</v>
      </c>
      <c r="J8" s="6">
        <v>1395</v>
      </c>
      <c r="K8" s="6">
        <v>1395</v>
      </c>
      <c r="L8" s="20">
        <f t="shared" si="0"/>
        <v>2790</v>
      </c>
    </row>
    <row r="9" spans="1:14" ht="13.25" customHeight="1" x14ac:dyDescent="0.2">
      <c r="A9" s="12"/>
      <c r="B9" s="3" t="s">
        <v>13</v>
      </c>
      <c r="C9" s="6">
        <v>2284</v>
      </c>
      <c r="D9" s="6">
        <v>2172</v>
      </c>
      <c r="E9" s="6">
        <v>2345</v>
      </c>
      <c r="F9" s="19">
        <f t="shared" si="1"/>
        <v>4517</v>
      </c>
      <c r="G9" s="4"/>
      <c r="H9" s="3" t="s">
        <v>13</v>
      </c>
      <c r="I9" s="6">
        <v>1583</v>
      </c>
      <c r="J9" s="6">
        <v>1418</v>
      </c>
      <c r="K9" s="6">
        <v>1583</v>
      </c>
      <c r="L9" s="20">
        <f t="shared" si="0"/>
        <v>3001</v>
      </c>
    </row>
    <row r="10" spans="1:14" ht="13.25" customHeight="1" x14ac:dyDescent="0.2">
      <c r="A10" s="12"/>
      <c r="B10" s="3" t="s">
        <v>14</v>
      </c>
      <c r="C10" s="6">
        <v>2501</v>
      </c>
      <c r="D10" s="6">
        <v>2405</v>
      </c>
      <c r="E10" s="6">
        <v>2728</v>
      </c>
      <c r="F10" s="19">
        <f t="shared" si="1"/>
        <v>5133</v>
      </c>
      <c r="G10" s="4"/>
      <c r="H10" s="3" t="s">
        <v>14</v>
      </c>
      <c r="I10" s="6">
        <v>1446</v>
      </c>
      <c r="J10" s="6">
        <v>1411</v>
      </c>
      <c r="K10" s="6">
        <v>1474</v>
      </c>
      <c r="L10" s="20">
        <f t="shared" si="0"/>
        <v>2885</v>
      </c>
    </row>
    <row r="11" spans="1:14" ht="13.25" customHeight="1" x14ac:dyDescent="0.2">
      <c r="A11" s="12"/>
      <c r="B11" s="3" t="s">
        <v>15</v>
      </c>
      <c r="C11" s="6">
        <v>1550</v>
      </c>
      <c r="D11" s="6">
        <v>1643</v>
      </c>
      <c r="E11" s="6">
        <v>1836</v>
      </c>
      <c r="F11" s="19">
        <f t="shared" si="1"/>
        <v>3479</v>
      </c>
      <c r="G11" s="4"/>
      <c r="H11" s="3" t="s">
        <v>15</v>
      </c>
      <c r="I11" s="6">
        <v>1614</v>
      </c>
      <c r="J11" s="6">
        <v>1615</v>
      </c>
      <c r="K11" s="6">
        <v>1751</v>
      </c>
      <c r="L11" s="20">
        <f t="shared" si="0"/>
        <v>3366</v>
      </c>
    </row>
    <row r="12" spans="1:14" ht="13.25" customHeight="1" x14ac:dyDescent="0.2">
      <c r="A12" s="12"/>
      <c r="B12" s="3" t="s">
        <v>16</v>
      </c>
      <c r="C12" s="6">
        <v>2008</v>
      </c>
      <c r="D12" s="6">
        <v>2248</v>
      </c>
      <c r="E12" s="6">
        <v>2448</v>
      </c>
      <c r="F12" s="19">
        <f t="shared" si="1"/>
        <v>4696</v>
      </c>
      <c r="G12" s="4"/>
      <c r="H12" s="3" t="s">
        <v>16</v>
      </c>
      <c r="I12" s="6">
        <v>1491</v>
      </c>
      <c r="J12" s="6">
        <v>1492</v>
      </c>
      <c r="K12" s="6">
        <v>1552</v>
      </c>
      <c r="L12" s="20">
        <f t="shared" si="0"/>
        <v>3044</v>
      </c>
    </row>
    <row r="13" spans="1:14" ht="13.25" customHeight="1" x14ac:dyDescent="0.2">
      <c r="A13" s="46" t="s">
        <v>5</v>
      </c>
      <c r="B13" s="47"/>
      <c r="C13" s="21">
        <f>SUM(C4:C12)</f>
        <v>24344</v>
      </c>
      <c r="D13" s="21">
        <f>SUM(D4:D12)</f>
        <v>22120</v>
      </c>
      <c r="E13" s="21">
        <f>SUM(E4:E12)</f>
        <v>24662</v>
      </c>
      <c r="F13" s="22">
        <f t="shared" si="1"/>
        <v>46782</v>
      </c>
      <c r="G13" s="48" t="s">
        <v>5</v>
      </c>
      <c r="H13" s="47"/>
      <c r="I13" s="21">
        <f>SUM(I4:I12)</f>
        <v>13877</v>
      </c>
      <c r="J13" s="21">
        <f>SUM(J4:J12)</f>
        <v>12759</v>
      </c>
      <c r="K13" s="21">
        <f>SUM(K4:K12)</f>
        <v>13174</v>
      </c>
      <c r="L13" s="23">
        <f t="shared" si="0"/>
        <v>25933</v>
      </c>
    </row>
    <row r="14" spans="1:14" ht="13.25" customHeight="1" x14ac:dyDescent="0.2">
      <c r="A14" s="12" t="s">
        <v>24</v>
      </c>
      <c r="B14" s="5" t="s">
        <v>8</v>
      </c>
      <c r="C14" s="6">
        <v>1216</v>
      </c>
      <c r="D14" s="6">
        <v>1109</v>
      </c>
      <c r="E14" s="6">
        <v>1194</v>
      </c>
      <c r="F14" s="19">
        <f t="shared" si="1"/>
        <v>2303</v>
      </c>
      <c r="G14" s="2" t="s">
        <v>21</v>
      </c>
      <c r="H14" s="3" t="s">
        <v>8</v>
      </c>
      <c r="I14" s="6">
        <v>1892</v>
      </c>
      <c r="J14" s="6">
        <v>1949</v>
      </c>
      <c r="K14" s="6">
        <v>1920</v>
      </c>
      <c r="L14" s="20">
        <f t="shared" si="0"/>
        <v>3869</v>
      </c>
    </row>
    <row r="15" spans="1:14" ht="13.25" customHeight="1" x14ac:dyDescent="0.2">
      <c r="A15" s="12"/>
      <c r="B15" s="5" t="s">
        <v>4</v>
      </c>
      <c r="C15" s="6">
        <v>2075</v>
      </c>
      <c r="D15" s="6">
        <v>1825</v>
      </c>
      <c r="E15" s="6">
        <v>2016</v>
      </c>
      <c r="F15" s="19">
        <f t="shared" si="1"/>
        <v>3841</v>
      </c>
      <c r="G15" s="4"/>
      <c r="H15" s="3" t="s">
        <v>4</v>
      </c>
      <c r="I15" s="6">
        <v>1176</v>
      </c>
      <c r="J15" s="6">
        <v>1202</v>
      </c>
      <c r="K15" s="6">
        <v>1300</v>
      </c>
      <c r="L15" s="20">
        <f t="shared" si="0"/>
        <v>2502</v>
      </c>
    </row>
    <row r="16" spans="1:14" ht="13.25" customHeight="1" x14ac:dyDescent="0.2">
      <c r="A16" s="12"/>
      <c r="B16" s="5" t="s">
        <v>10</v>
      </c>
      <c r="C16" s="6">
        <v>1148</v>
      </c>
      <c r="D16" s="6">
        <v>1235</v>
      </c>
      <c r="E16" s="6">
        <v>1195</v>
      </c>
      <c r="F16" s="19">
        <f t="shared" si="1"/>
        <v>2430</v>
      </c>
      <c r="G16" s="4"/>
      <c r="H16" s="3" t="s">
        <v>10</v>
      </c>
      <c r="I16" s="6">
        <v>1118</v>
      </c>
      <c r="J16" s="6">
        <v>1097</v>
      </c>
      <c r="K16" s="6">
        <v>1234</v>
      </c>
      <c r="L16" s="20">
        <f t="shared" si="0"/>
        <v>2331</v>
      </c>
    </row>
    <row r="17" spans="1:12" ht="13.25" customHeight="1" x14ac:dyDescent="0.2">
      <c r="A17" s="12"/>
      <c r="B17" s="5" t="s">
        <v>11</v>
      </c>
      <c r="C17" s="6">
        <v>1612</v>
      </c>
      <c r="D17" s="6">
        <v>1662</v>
      </c>
      <c r="E17" s="6">
        <v>1707</v>
      </c>
      <c r="F17" s="19">
        <f t="shared" si="1"/>
        <v>3369</v>
      </c>
      <c r="G17" s="4"/>
      <c r="H17" s="3" t="s">
        <v>11</v>
      </c>
      <c r="I17" s="6">
        <v>1579</v>
      </c>
      <c r="J17" s="6">
        <v>1568</v>
      </c>
      <c r="K17" s="6">
        <v>1609</v>
      </c>
      <c r="L17" s="20">
        <f t="shared" si="0"/>
        <v>3177</v>
      </c>
    </row>
    <row r="18" spans="1:12" ht="13.25" customHeight="1" x14ac:dyDescent="0.2">
      <c r="A18" s="12"/>
      <c r="B18" s="5" t="s">
        <v>12</v>
      </c>
      <c r="C18" s="6">
        <v>1364</v>
      </c>
      <c r="D18" s="6">
        <v>1379</v>
      </c>
      <c r="E18" s="6">
        <v>1342</v>
      </c>
      <c r="F18" s="19">
        <f t="shared" si="1"/>
        <v>2721</v>
      </c>
      <c r="G18" s="4"/>
      <c r="H18" s="3" t="s">
        <v>12</v>
      </c>
      <c r="I18" s="6">
        <v>501</v>
      </c>
      <c r="J18" s="6">
        <v>441</v>
      </c>
      <c r="K18" s="6">
        <v>499</v>
      </c>
      <c r="L18" s="20">
        <f t="shared" si="0"/>
        <v>940</v>
      </c>
    </row>
    <row r="19" spans="1:12" ht="13.25" customHeight="1" x14ac:dyDescent="0.2">
      <c r="A19" s="12"/>
      <c r="B19" s="5" t="s">
        <v>13</v>
      </c>
      <c r="C19" s="6">
        <v>2977</v>
      </c>
      <c r="D19" s="6">
        <v>3108</v>
      </c>
      <c r="E19" s="6">
        <v>3381</v>
      </c>
      <c r="F19" s="19">
        <f t="shared" si="1"/>
        <v>6489</v>
      </c>
      <c r="G19" s="48" t="s">
        <v>5</v>
      </c>
      <c r="H19" s="47"/>
      <c r="I19" s="21">
        <f>SUM(I14:I18)</f>
        <v>6266</v>
      </c>
      <c r="J19" s="21">
        <f>SUM(J14:J18)</f>
        <v>6257</v>
      </c>
      <c r="K19" s="21">
        <f>SUM(K14:K18)</f>
        <v>6562</v>
      </c>
      <c r="L19" s="23">
        <f t="shared" si="0"/>
        <v>12819</v>
      </c>
    </row>
    <row r="20" spans="1:12" ht="13.25" customHeight="1" x14ac:dyDescent="0.2">
      <c r="A20" s="12"/>
      <c r="B20" s="5" t="s">
        <v>14</v>
      </c>
      <c r="C20" s="6">
        <v>902</v>
      </c>
      <c r="D20" s="6">
        <v>902</v>
      </c>
      <c r="E20" s="6">
        <v>897</v>
      </c>
      <c r="F20" s="19">
        <f t="shared" si="1"/>
        <v>1799</v>
      </c>
      <c r="G20" s="4" t="s">
        <v>19</v>
      </c>
      <c r="H20" s="5" t="s">
        <v>8</v>
      </c>
      <c r="I20" s="6">
        <v>890</v>
      </c>
      <c r="J20" s="6">
        <v>934</v>
      </c>
      <c r="K20" s="6">
        <v>992</v>
      </c>
      <c r="L20" s="20">
        <f t="shared" si="0"/>
        <v>1926</v>
      </c>
    </row>
    <row r="21" spans="1:12" ht="13.25" customHeight="1" x14ac:dyDescent="0.2">
      <c r="A21" s="46" t="s">
        <v>5</v>
      </c>
      <c r="B21" s="47"/>
      <c r="C21" s="21">
        <f>SUM(C14:C20)</f>
        <v>11294</v>
      </c>
      <c r="D21" s="21">
        <f>SUM(D14:D20)</f>
        <v>11220</v>
      </c>
      <c r="E21" s="21">
        <f>SUM(E14:E20)</f>
        <v>11732</v>
      </c>
      <c r="F21" s="22">
        <f t="shared" si="1"/>
        <v>22952</v>
      </c>
      <c r="G21" s="4"/>
      <c r="H21" s="5" t="s">
        <v>4</v>
      </c>
      <c r="I21" s="6">
        <v>2093</v>
      </c>
      <c r="J21" s="6">
        <v>2151</v>
      </c>
      <c r="K21" s="6">
        <v>1890</v>
      </c>
      <c r="L21" s="20">
        <f t="shared" si="0"/>
        <v>4041</v>
      </c>
    </row>
    <row r="22" spans="1:12" ht="13.25" customHeight="1" x14ac:dyDescent="0.2">
      <c r="A22" s="12" t="s">
        <v>17</v>
      </c>
      <c r="B22" s="5" t="s">
        <v>8</v>
      </c>
      <c r="C22" s="6">
        <v>2822</v>
      </c>
      <c r="D22" s="6">
        <v>2307</v>
      </c>
      <c r="E22" s="6">
        <v>2526</v>
      </c>
      <c r="F22" s="19">
        <f t="shared" si="1"/>
        <v>4833</v>
      </c>
      <c r="G22" s="4"/>
      <c r="H22" s="5" t="s">
        <v>10</v>
      </c>
      <c r="I22" s="6">
        <v>1126</v>
      </c>
      <c r="J22" s="6">
        <v>1110</v>
      </c>
      <c r="K22" s="6">
        <v>1027</v>
      </c>
      <c r="L22" s="20">
        <f t="shared" si="0"/>
        <v>2137</v>
      </c>
    </row>
    <row r="23" spans="1:12" ht="13.25" customHeight="1" x14ac:dyDescent="0.2">
      <c r="A23" s="12"/>
      <c r="B23" s="5" t="s">
        <v>4</v>
      </c>
      <c r="C23" s="6">
        <v>2071</v>
      </c>
      <c r="D23" s="6">
        <v>1614</v>
      </c>
      <c r="E23" s="6">
        <v>1774</v>
      </c>
      <c r="F23" s="19">
        <f t="shared" si="1"/>
        <v>3388</v>
      </c>
      <c r="G23" s="48" t="s">
        <v>5</v>
      </c>
      <c r="H23" s="47"/>
      <c r="I23" s="21">
        <f>SUM(I20:I22)</f>
        <v>4109</v>
      </c>
      <c r="J23" s="21">
        <f>SUM(J20:J22)</f>
        <v>4195</v>
      </c>
      <c r="K23" s="21">
        <f>SUM(K20:K22)</f>
        <v>3909</v>
      </c>
      <c r="L23" s="23">
        <f t="shared" si="0"/>
        <v>8104</v>
      </c>
    </row>
    <row r="24" spans="1:12" ht="13.25" customHeight="1" x14ac:dyDescent="0.2">
      <c r="A24" s="12"/>
      <c r="B24" s="5" t="s">
        <v>10</v>
      </c>
      <c r="C24" s="6">
        <v>1307</v>
      </c>
      <c r="D24" s="6">
        <v>1110</v>
      </c>
      <c r="E24" s="6">
        <v>1272</v>
      </c>
      <c r="F24" s="19">
        <f t="shared" si="1"/>
        <v>2382</v>
      </c>
      <c r="G24" s="4" t="s">
        <v>22</v>
      </c>
      <c r="H24" s="5" t="s">
        <v>8</v>
      </c>
      <c r="I24" s="6">
        <v>530</v>
      </c>
      <c r="J24" s="6">
        <v>489</v>
      </c>
      <c r="K24" s="6">
        <v>517</v>
      </c>
      <c r="L24" s="20">
        <f t="shared" si="0"/>
        <v>1006</v>
      </c>
    </row>
    <row r="25" spans="1:12" ht="13.25" customHeight="1" x14ac:dyDescent="0.2">
      <c r="A25" s="12"/>
      <c r="B25" s="5" t="s">
        <v>11</v>
      </c>
      <c r="C25" s="6">
        <v>1180</v>
      </c>
      <c r="D25" s="6">
        <v>1067</v>
      </c>
      <c r="E25" s="6">
        <v>1063</v>
      </c>
      <c r="F25" s="19">
        <f t="shared" si="1"/>
        <v>2130</v>
      </c>
      <c r="G25" s="4"/>
      <c r="H25" s="5" t="s">
        <v>4</v>
      </c>
      <c r="I25" s="6">
        <v>1253</v>
      </c>
      <c r="J25" s="6">
        <v>1242</v>
      </c>
      <c r="K25" s="6">
        <v>1243</v>
      </c>
      <c r="L25" s="20">
        <f t="shared" si="0"/>
        <v>2485</v>
      </c>
    </row>
    <row r="26" spans="1:12" ht="13.25" customHeight="1" x14ac:dyDescent="0.2">
      <c r="A26" s="12"/>
      <c r="B26" s="5" t="s">
        <v>12</v>
      </c>
      <c r="C26" s="6">
        <v>1729</v>
      </c>
      <c r="D26" s="6">
        <v>1593</v>
      </c>
      <c r="E26" s="6">
        <v>1641</v>
      </c>
      <c r="F26" s="19">
        <f t="shared" si="1"/>
        <v>3234</v>
      </c>
      <c r="G26" s="4"/>
      <c r="H26" s="5" t="s">
        <v>10</v>
      </c>
      <c r="I26" s="6">
        <v>1089</v>
      </c>
      <c r="J26" s="6">
        <v>1192</v>
      </c>
      <c r="K26" s="6">
        <v>1250</v>
      </c>
      <c r="L26" s="20">
        <f t="shared" si="0"/>
        <v>2442</v>
      </c>
    </row>
    <row r="27" spans="1:12" ht="13.25" customHeight="1" x14ac:dyDescent="0.2">
      <c r="A27" s="46" t="s">
        <v>5</v>
      </c>
      <c r="B27" s="47"/>
      <c r="C27" s="21">
        <f>SUM(C22:C26)</f>
        <v>9109</v>
      </c>
      <c r="D27" s="21">
        <f>SUM(D22:D26)</f>
        <v>7691</v>
      </c>
      <c r="E27" s="21">
        <f>SUM(E22:E26)</f>
        <v>8276</v>
      </c>
      <c r="F27" s="22">
        <f t="shared" si="1"/>
        <v>15967</v>
      </c>
      <c r="G27" s="4"/>
      <c r="H27" s="5" t="s">
        <v>11</v>
      </c>
      <c r="I27" s="6">
        <v>266</v>
      </c>
      <c r="J27" s="6">
        <v>324</v>
      </c>
      <c r="K27" s="6">
        <v>290</v>
      </c>
      <c r="L27" s="20">
        <f t="shared" si="0"/>
        <v>614</v>
      </c>
    </row>
    <row r="28" spans="1:12" ht="13.25" customHeight="1" x14ac:dyDescent="0.2">
      <c r="A28" s="12" t="s">
        <v>25</v>
      </c>
      <c r="B28" s="5" t="s">
        <v>8</v>
      </c>
      <c r="C28" s="6">
        <v>2250</v>
      </c>
      <c r="D28" s="6">
        <v>2047</v>
      </c>
      <c r="E28" s="6">
        <v>2251</v>
      </c>
      <c r="F28" s="19">
        <f t="shared" si="1"/>
        <v>4298</v>
      </c>
      <c r="G28" s="48" t="s">
        <v>5</v>
      </c>
      <c r="H28" s="47"/>
      <c r="I28" s="21">
        <f>SUM(I24:I27)</f>
        <v>3138</v>
      </c>
      <c r="J28" s="21">
        <f>SUM(J24:J27)</f>
        <v>3247</v>
      </c>
      <c r="K28" s="21">
        <f>SUM(K24:K27)</f>
        <v>3300</v>
      </c>
      <c r="L28" s="23">
        <f t="shared" si="0"/>
        <v>6547</v>
      </c>
    </row>
    <row r="29" spans="1:12" ht="13.25" customHeight="1" x14ac:dyDescent="0.2">
      <c r="A29" s="12"/>
      <c r="B29" s="5" t="s">
        <v>4</v>
      </c>
      <c r="C29" s="6">
        <v>1536</v>
      </c>
      <c r="D29" s="6">
        <v>1567</v>
      </c>
      <c r="E29" s="6">
        <v>1611</v>
      </c>
      <c r="F29" s="19">
        <f t="shared" si="1"/>
        <v>3178</v>
      </c>
      <c r="G29" s="4" t="s">
        <v>23</v>
      </c>
      <c r="H29" s="5" t="s">
        <v>8</v>
      </c>
      <c r="I29" s="6">
        <v>1286</v>
      </c>
      <c r="J29" s="6">
        <v>1419</v>
      </c>
      <c r="K29" s="6">
        <v>1438</v>
      </c>
      <c r="L29" s="20">
        <f t="shared" si="0"/>
        <v>2857</v>
      </c>
    </row>
    <row r="30" spans="1:12" ht="13.25" customHeight="1" x14ac:dyDescent="0.2">
      <c r="A30" s="12"/>
      <c r="B30" s="5" t="s">
        <v>10</v>
      </c>
      <c r="C30" s="6">
        <v>1614</v>
      </c>
      <c r="D30" s="6">
        <v>1580</v>
      </c>
      <c r="E30" s="6">
        <v>1693</v>
      </c>
      <c r="F30" s="19">
        <f t="shared" si="1"/>
        <v>3273</v>
      </c>
      <c r="G30" s="4"/>
      <c r="H30" s="5" t="s">
        <v>4</v>
      </c>
      <c r="I30" s="6">
        <v>933</v>
      </c>
      <c r="J30" s="6">
        <v>920</v>
      </c>
      <c r="K30" s="6">
        <v>932</v>
      </c>
      <c r="L30" s="20">
        <f t="shared" si="0"/>
        <v>1852</v>
      </c>
    </row>
    <row r="31" spans="1:12" ht="13.25" customHeight="1" x14ac:dyDescent="0.2">
      <c r="A31" s="12"/>
      <c r="B31" s="5" t="s">
        <v>11</v>
      </c>
      <c r="C31" s="6">
        <v>1949</v>
      </c>
      <c r="D31" s="6">
        <v>1962</v>
      </c>
      <c r="E31" s="6">
        <v>2111</v>
      </c>
      <c r="F31" s="19">
        <f t="shared" si="1"/>
        <v>4073</v>
      </c>
      <c r="G31" s="4"/>
      <c r="H31" s="5" t="s">
        <v>10</v>
      </c>
      <c r="I31" s="6">
        <v>1061</v>
      </c>
      <c r="J31" s="6">
        <v>856</v>
      </c>
      <c r="K31" s="6">
        <v>982</v>
      </c>
      <c r="L31" s="20">
        <f t="shared" si="0"/>
        <v>1838</v>
      </c>
    </row>
    <row r="32" spans="1:12" ht="13.25" customHeight="1" x14ac:dyDescent="0.2">
      <c r="A32" s="46" t="s">
        <v>5</v>
      </c>
      <c r="B32" s="47"/>
      <c r="C32" s="21">
        <f>SUM(C28:C31)</f>
        <v>7349</v>
      </c>
      <c r="D32" s="21">
        <f>SUM(D28:D31)</f>
        <v>7156</v>
      </c>
      <c r="E32" s="21">
        <f>SUM(E28:E31)</f>
        <v>7666</v>
      </c>
      <c r="F32" s="22">
        <f t="shared" si="1"/>
        <v>14822</v>
      </c>
      <c r="G32" s="4"/>
      <c r="H32" s="5" t="s">
        <v>11</v>
      </c>
      <c r="I32" s="6">
        <v>1419</v>
      </c>
      <c r="J32" s="6">
        <v>1393</v>
      </c>
      <c r="K32" s="6">
        <v>1536</v>
      </c>
      <c r="L32" s="20">
        <f t="shared" si="0"/>
        <v>2929</v>
      </c>
    </row>
    <row r="33" spans="1:12" ht="13.25" customHeight="1" x14ac:dyDescent="0.2">
      <c r="A33" s="12" t="s">
        <v>26</v>
      </c>
      <c r="B33" s="5" t="s">
        <v>8</v>
      </c>
      <c r="C33" s="6">
        <v>743</v>
      </c>
      <c r="D33" s="6">
        <v>737</v>
      </c>
      <c r="E33" s="6">
        <v>790</v>
      </c>
      <c r="F33" s="19">
        <f t="shared" si="1"/>
        <v>1527</v>
      </c>
      <c r="G33" s="4"/>
      <c r="H33" s="5" t="s">
        <v>12</v>
      </c>
      <c r="I33" s="6">
        <v>917</v>
      </c>
      <c r="J33" s="6">
        <v>1033</v>
      </c>
      <c r="K33" s="6">
        <v>1024</v>
      </c>
      <c r="L33" s="20">
        <f t="shared" si="0"/>
        <v>2057</v>
      </c>
    </row>
    <row r="34" spans="1:12" ht="13.25" customHeight="1" x14ac:dyDescent="0.2">
      <c r="A34" s="12"/>
      <c r="B34" s="5" t="s">
        <v>4</v>
      </c>
      <c r="C34" s="6">
        <v>990</v>
      </c>
      <c r="D34" s="6">
        <v>1059</v>
      </c>
      <c r="E34" s="6">
        <v>1099</v>
      </c>
      <c r="F34" s="19">
        <f t="shared" si="1"/>
        <v>2158</v>
      </c>
      <c r="G34" s="4"/>
      <c r="H34" s="5" t="s">
        <v>13</v>
      </c>
      <c r="I34" s="6">
        <v>795</v>
      </c>
      <c r="J34" s="6">
        <v>753</v>
      </c>
      <c r="K34" s="6">
        <v>738</v>
      </c>
      <c r="L34" s="20">
        <f t="shared" si="0"/>
        <v>1491</v>
      </c>
    </row>
    <row r="35" spans="1:12" ht="13.25" customHeight="1" x14ac:dyDescent="0.2">
      <c r="A35" s="12"/>
      <c r="B35" s="5" t="s">
        <v>10</v>
      </c>
      <c r="C35" s="6">
        <v>976</v>
      </c>
      <c r="D35" s="6">
        <v>1041</v>
      </c>
      <c r="E35" s="6">
        <v>1011</v>
      </c>
      <c r="F35" s="19">
        <f t="shared" si="1"/>
        <v>2052</v>
      </c>
      <c r="G35" s="48" t="s">
        <v>5</v>
      </c>
      <c r="H35" s="47"/>
      <c r="I35" s="21">
        <f>SUM(I29:I34)</f>
        <v>6411</v>
      </c>
      <c r="J35" s="21">
        <f>SUM(J29:J34)</f>
        <v>6374</v>
      </c>
      <c r="K35" s="21">
        <f>SUM(K29:K34)</f>
        <v>6650</v>
      </c>
      <c r="L35" s="23">
        <f t="shared" si="0"/>
        <v>13024</v>
      </c>
    </row>
    <row r="36" spans="1:12" ht="13.25" customHeight="1" x14ac:dyDescent="0.2">
      <c r="A36" s="12"/>
      <c r="B36" s="5" t="s">
        <v>11</v>
      </c>
      <c r="C36" s="6">
        <v>1132</v>
      </c>
      <c r="D36" s="6">
        <v>1038</v>
      </c>
      <c r="E36" s="6">
        <v>1073</v>
      </c>
      <c r="F36" s="19">
        <f t="shared" si="1"/>
        <v>2111</v>
      </c>
      <c r="G36" s="49"/>
      <c r="H36" s="50"/>
      <c r="I36" s="18"/>
      <c r="J36" s="18"/>
      <c r="K36" s="18"/>
      <c r="L36" s="20"/>
    </row>
    <row r="37" spans="1:12" ht="13.25" customHeight="1" x14ac:dyDescent="0.2">
      <c r="A37" s="46" t="s">
        <v>5</v>
      </c>
      <c r="B37" s="47"/>
      <c r="C37" s="21">
        <f>SUM(C33:C36)</f>
        <v>3841</v>
      </c>
      <c r="D37" s="21">
        <f>SUM(D33:D36)</f>
        <v>3875</v>
      </c>
      <c r="E37" s="21">
        <f>SUM(E33:E36)</f>
        <v>3973</v>
      </c>
      <c r="F37" s="22">
        <f t="shared" si="1"/>
        <v>7848</v>
      </c>
      <c r="G37" s="51" t="s">
        <v>6</v>
      </c>
      <c r="H37" s="52"/>
      <c r="I37" s="31">
        <f>C13+C21+C27+C32+C37+C44+I13+I19+I23+I28+I35</f>
        <v>98348</v>
      </c>
      <c r="J37" s="31">
        <f>D13+D21+D27+D32+D37+D44+J13+J19+J23+J28+J35</f>
        <v>92739</v>
      </c>
      <c r="K37" s="31">
        <f>E13+E21+E27+E32+E37+E44+K13+K19+K23+K28+K35</f>
        <v>98036</v>
      </c>
      <c r="L37" s="32">
        <f>SUM(J37:K37)</f>
        <v>190775</v>
      </c>
    </row>
    <row r="38" spans="1:12" ht="13.25" customHeight="1" x14ac:dyDescent="0.2">
      <c r="A38" s="12" t="s">
        <v>27</v>
      </c>
      <c r="B38" s="5" t="s">
        <v>8</v>
      </c>
      <c r="C38" s="6">
        <v>1049</v>
      </c>
      <c r="D38" s="6">
        <v>1053</v>
      </c>
      <c r="E38" s="6">
        <v>1090</v>
      </c>
      <c r="F38" s="19">
        <f t="shared" si="1"/>
        <v>2143</v>
      </c>
      <c r="G38" s="53"/>
      <c r="H38" s="54"/>
      <c r="I38" s="27"/>
      <c r="J38" s="27"/>
      <c r="K38" s="27"/>
      <c r="L38" s="30"/>
    </row>
    <row r="39" spans="1:12" ht="13.25" customHeight="1" x14ac:dyDescent="0.2">
      <c r="A39" s="12"/>
      <c r="B39" s="5" t="s">
        <v>4</v>
      </c>
      <c r="C39" s="6">
        <v>764</v>
      </c>
      <c r="D39" s="6">
        <v>767</v>
      </c>
      <c r="E39" s="6">
        <v>768</v>
      </c>
      <c r="F39" s="19">
        <f t="shared" si="1"/>
        <v>1535</v>
      </c>
      <c r="G39" s="55" t="s">
        <v>29</v>
      </c>
      <c r="H39" s="50"/>
      <c r="I39" s="6">
        <f>I37-'0401'!I37</f>
        <v>356</v>
      </c>
      <c r="J39" s="6">
        <f>J37-'0401'!J37</f>
        <v>135</v>
      </c>
      <c r="K39" s="6">
        <f>K37-'0401'!K37</f>
        <v>132</v>
      </c>
      <c r="L39" s="33">
        <f>SUM(J39:K39)</f>
        <v>267</v>
      </c>
    </row>
    <row r="40" spans="1:12" ht="13.25" customHeight="1" x14ac:dyDescent="0.2">
      <c r="A40" s="12"/>
      <c r="B40" s="5" t="s">
        <v>10</v>
      </c>
      <c r="C40" s="6">
        <v>1166</v>
      </c>
      <c r="D40" s="6">
        <v>1136</v>
      </c>
      <c r="E40" s="6">
        <v>1098</v>
      </c>
      <c r="F40" s="19">
        <f t="shared" si="1"/>
        <v>2234</v>
      </c>
      <c r="G40" s="55"/>
      <c r="H40" s="56"/>
      <c r="I40" s="6"/>
      <c r="J40" s="6"/>
      <c r="K40" s="6"/>
      <c r="L40" s="13"/>
    </row>
    <row r="41" spans="1:12" ht="13.25" customHeight="1" x14ac:dyDescent="0.2">
      <c r="A41" s="12"/>
      <c r="B41" s="5" t="s">
        <v>11</v>
      </c>
      <c r="C41" s="6">
        <v>1705</v>
      </c>
      <c r="D41" s="6">
        <v>1555</v>
      </c>
      <c r="E41" s="6">
        <v>1736</v>
      </c>
      <c r="F41" s="19">
        <f t="shared" si="1"/>
        <v>3291</v>
      </c>
      <c r="G41" s="55" t="s">
        <v>28</v>
      </c>
      <c r="H41" s="56"/>
      <c r="I41" s="6">
        <f>I37-97680</f>
        <v>668</v>
      </c>
      <c r="J41" s="6">
        <f>J37-92741</f>
        <v>-2</v>
      </c>
      <c r="K41" s="6">
        <f>K37-97955</f>
        <v>81</v>
      </c>
      <c r="L41" s="33">
        <f>SUM(J41:K41)</f>
        <v>79</v>
      </c>
    </row>
    <row r="42" spans="1:12" ht="13.25" customHeight="1" x14ac:dyDescent="0.2">
      <c r="A42" s="12"/>
      <c r="B42" s="5" t="s">
        <v>12</v>
      </c>
      <c r="C42" s="6">
        <v>1381</v>
      </c>
      <c r="D42" s="6">
        <v>1228</v>
      </c>
      <c r="E42" s="6">
        <v>1295</v>
      </c>
      <c r="F42" s="19">
        <f t="shared" si="1"/>
        <v>2523</v>
      </c>
      <c r="G42" s="49"/>
      <c r="H42" s="50"/>
      <c r="I42" s="6"/>
      <c r="J42" s="6"/>
      <c r="K42" s="6"/>
      <c r="L42" s="13"/>
    </row>
    <row r="43" spans="1:12" ht="13.25" customHeight="1" x14ac:dyDescent="0.2">
      <c r="A43" s="12"/>
      <c r="B43" s="5" t="s">
        <v>13</v>
      </c>
      <c r="C43" s="6">
        <v>2545</v>
      </c>
      <c r="D43" s="6">
        <v>2106</v>
      </c>
      <c r="E43" s="6">
        <v>2145</v>
      </c>
      <c r="F43" s="19">
        <f t="shared" si="1"/>
        <v>4251</v>
      </c>
      <c r="G43" s="49"/>
      <c r="H43" s="50"/>
      <c r="I43" s="6"/>
      <c r="J43" s="6"/>
      <c r="K43" s="6"/>
      <c r="L43" s="13"/>
    </row>
    <row r="44" spans="1:12" ht="13.25" customHeight="1" thickBot="1" x14ac:dyDescent="0.25">
      <c r="A44" s="57" t="s">
        <v>5</v>
      </c>
      <c r="B44" s="58"/>
      <c r="C44" s="24">
        <f>SUM(C38:C43)</f>
        <v>8610</v>
      </c>
      <c r="D44" s="24">
        <f>SUM(D38:D43)</f>
        <v>7845</v>
      </c>
      <c r="E44" s="24">
        <f>SUM(E38:E43)</f>
        <v>8132</v>
      </c>
      <c r="F44" s="25">
        <f t="shared" si="1"/>
        <v>15977</v>
      </c>
      <c r="G44" s="59"/>
      <c r="H44" s="60"/>
      <c r="I44" s="14"/>
      <c r="J44" s="14"/>
      <c r="K44" s="14"/>
      <c r="L44" s="15"/>
    </row>
    <row r="45" spans="1:12" ht="12.5" thickTop="1" x14ac:dyDescent="0.2"/>
  </sheetData>
  <mergeCells count="25">
    <mergeCell ref="G41:H41"/>
    <mergeCell ref="G42:H42"/>
    <mergeCell ref="G43:H43"/>
    <mergeCell ref="A44:B44"/>
    <mergeCell ref="G44:H44"/>
    <mergeCell ref="A37:B37"/>
    <mergeCell ref="G37:H37"/>
    <mergeCell ref="G38:H38"/>
    <mergeCell ref="G39:H39"/>
    <mergeCell ref="G40:H40"/>
    <mergeCell ref="A27:B27"/>
    <mergeCell ref="G28:H28"/>
    <mergeCell ref="A32:B32"/>
    <mergeCell ref="G35:H35"/>
    <mergeCell ref="G36:H36"/>
    <mergeCell ref="A13:B13"/>
    <mergeCell ref="G13:H13"/>
    <mergeCell ref="G19:H19"/>
    <mergeCell ref="A21:B21"/>
    <mergeCell ref="G23:H23"/>
    <mergeCell ref="K1:L1"/>
    <mergeCell ref="A2:B3"/>
    <mergeCell ref="C2:F2"/>
    <mergeCell ref="G2:H3"/>
    <mergeCell ref="I2:L2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3 L4:L3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N45"/>
  <sheetViews>
    <sheetView view="pageBreakPreview" zoomScaleNormal="100" zoomScaleSheetLayoutView="100" workbookViewId="0"/>
  </sheetViews>
  <sheetFormatPr defaultColWidth="9.09765625" defaultRowHeight="12" x14ac:dyDescent="0.2"/>
  <cols>
    <col min="1" max="1" width="9.69921875" style="1" customWidth="1"/>
    <col min="2" max="2" width="8.69921875" style="1" customWidth="1"/>
    <col min="3" max="6" width="12.69921875" style="1" customWidth="1"/>
    <col min="7" max="7" width="9.69921875" style="1" customWidth="1"/>
    <col min="8" max="8" width="8.69921875" style="1" customWidth="1"/>
    <col min="9" max="12" width="12.69921875" style="1" customWidth="1"/>
    <col min="13" max="16384" width="9.09765625" style="1"/>
  </cols>
  <sheetData>
    <row r="1" spans="1:14" ht="12.5" thickBot="1" x14ac:dyDescent="0.25">
      <c r="K1" s="35" t="s">
        <v>33</v>
      </c>
      <c r="L1" s="36"/>
    </row>
    <row r="2" spans="1:14" ht="12.5" thickTop="1" x14ac:dyDescent="0.2">
      <c r="A2" s="37" t="s">
        <v>0</v>
      </c>
      <c r="B2" s="38"/>
      <c r="C2" s="41" t="s">
        <v>7</v>
      </c>
      <c r="D2" s="42"/>
      <c r="E2" s="42"/>
      <c r="F2" s="42"/>
      <c r="G2" s="43" t="s">
        <v>0</v>
      </c>
      <c r="H2" s="38"/>
      <c r="I2" s="41" t="s">
        <v>7</v>
      </c>
      <c r="J2" s="42"/>
      <c r="K2" s="42"/>
      <c r="L2" s="45"/>
    </row>
    <row r="3" spans="1:14" ht="12.5" thickBot="1" x14ac:dyDescent="0.25">
      <c r="A3" s="39"/>
      <c r="B3" s="40"/>
      <c r="C3" s="8" t="s">
        <v>1</v>
      </c>
      <c r="D3" s="8" t="s">
        <v>2</v>
      </c>
      <c r="E3" s="8" t="s">
        <v>3</v>
      </c>
      <c r="F3" s="9" t="s">
        <v>20</v>
      </c>
      <c r="G3" s="44"/>
      <c r="H3" s="40"/>
      <c r="I3" s="8" t="s">
        <v>1</v>
      </c>
      <c r="J3" s="8" t="s">
        <v>2</v>
      </c>
      <c r="K3" s="8" t="s">
        <v>3</v>
      </c>
      <c r="L3" s="10" t="s">
        <v>20</v>
      </c>
    </row>
    <row r="4" spans="1:14" ht="13.25" customHeight="1" thickTop="1" x14ac:dyDescent="0.2">
      <c r="A4" s="11" t="s">
        <v>9</v>
      </c>
      <c r="B4" s="7" t="s">
        <v>8</v>
      </c>
      <c r="C4" s="29">
        <v>1626</v>
      </c>
      <c r="D4" s="29">
        <v>1424</v>
      </c>
      <c r="E4" s="29">
        <v>1524</v>
      </c>
      <c r="F4" s="16">
        <f>SUM(D4:E4)</f>
        <v>2948</v>
      </c>
      <c r="G4" s="34" t="s">
        <v>18</v>
      </c>
      <c r="H4" s="26" t="s">
        <v>8</v>
      </c>
      <c r="I4" s="29">
        <v>1914</v>
      </c>
      <c r="J4" s="29">
        <v>1631</v>
      </c>
      <c r="K4" s="29">
        <v>1603</v>
      </c>
      <c r="L4" s="17">
        <f t="shared" ref="L4:L34" si="0">SUM(J4:K4)</f>
        <v>3234</v>
      </c>
    </row>
    <row r="5" spans="1:14" ht="13.25" customHeight="1" x14ac:dyDescent="0.2">
      <c r="A5" s="12"/>
      <c r="B5" s="3" t="s">
        <v>4</v>
      </c>
      <c r="C5" s="6">
        <v>1852</v>
      </c>
      <c r="D5" s="6">
        <v>1651</v>
      </c>
      <c r="E5" s="6">
        <v>1752</v>
      </c>
      <c r="F5" s="19">
        <f t="shared" ref="F5:F44" si="1">SUM(D5:E5)</f>
        <v>3403</v>
      </c>
      <c r="G5" s="4"/>
      <c r="H5" s="3" t="s">
        <v>4</v>
      </c>
      <c r="I5" s="6">
        <v>1487</v>
      </c>
      <c r="J5" s="6">
        <v>1231</v>
      </c>
      <c r="K5" s="6">
        <v>1273</v>
      </c>
      <c r="L5" s="20">
        <f t="shared" si="0"/>
        <v>2504</v>
      </c>
    </row>
    <row r="6" spans="1:14" ht="13.25" customHeight="1" x14ac:dyDescent="0.2">
      <c r="A6" s="12"/>
      <c r="B6" s="3" t="s">
        <v>10</v>
      </c>
      <c r="C6" s="6">
        <v>6403</v>
      </c>
      <c r="D6" s="6">
        <v>4801</v>
      </c>
      <c r="E6" s="6">
        <v>5446</v>
      </c>
      <c r="F6" s="19">
        <f t="shared" si="1"/>
        <v>10247</v>
      </c>
      <c r="G6" s="4"/>
      <c r="H6" s="3" t="s">
        <v>10</v>
      </c>
      <c r="I6" s="6">
        <v>1111</v>
      </c>
      <c r="J6" s="6">
        <v>949</v>
      </c>
      <c r="K6" s="6">
        <v>934</v>
      </c>
      <c r="L6" s="20">
        <f t="shared" si="0"/>
        <v>1883</v>
      </c>
    </row>
    <row r="7" spans="1:14" ht="13.25" customHeight="1" x14ac:dyDescent="0.2">
      <c r="A7" s="12"/>
      <c r="B7" s="3" t="s">
        <v>11</v>
      </c>
      <c r="C7" s="6">
        <v>3543</v>
      </c>
      <c r="D7" s="6">
        <v>3067</v>
      </c>
      <c r="E7" s="6">
        <v>3358</v>
      </c>
      <c r="F7" s="19">
        <f t="shared" si="1"/>
        <v>6425</v>
      </c>
      <c r="G7" s="4"/>
      <c r="H7" s="3" t="s">
        <v>11</v>
      </c>
      <c r="I7" s="6">
        <v>1752</v>
      </c>
      <c r="J7" s="6">
        <v>1632</v>
      </c>
      <c r="K7" s="6">
        <v>1630</v>
      </c>
      <c r="L7" s="20">
        <f t="shared" si="0"/>
        <v>3262</v>
      </c>
      <c r="M7" s="28"/>
      <c r="N7" s="28"/>
    </row>
    <row r="8" spans="1:14" ht="13.25" customHeight="1" x14ac:dyDescent="0.2">
      <c r="A8" s="12"/>
      <c r="B8" s="3" t="s">
        <v>12</v>
      </c>
      <c r="C8" s="6">
        <v>2548</v>
      </c>
      <c r="D8" s="6">
        <v>2691</v>
      </c>
      <c r="E8" s="6">
        <v>3223</v>
      </c>
      <c r="F8" s="19">
        <f t="shared" si="1"/>
        <v>5914</v>
      </c>
      <c r="G8" s="4"/>
      <c r="H8" s="3" t="s">
        <v>12</v>
      </c>
      <c r="I8" s="6">
        <v>1477</v>
      </c>
      <c r="J8" s="6">
        <v>1390</v>
      </c>
      <c r="K8" s="6">
        <v>1385</v>
      </c>
      <c r="L8" s="20">
        <f t="shared" si="0"/>
        <v>2775</v>
      </c>
    </row>
    <row r="9" spans="1:14" ht="13.25" customHeight="1" x14ac:dyDescent="0.2">
      <c r="A9" s="12"/>
      <c r="B9" s="3" t="s">
        <v>13</v>
      </c>
      <c r="C9" s="6">
        <v>2284</v>
      </c>
      <c r="D9" s="6">
        <v>2177</v>
      </c>
      <c r="E9" s="6">
        <v>2352</v>
      </c>
      <c r="F9" s="19">
        <f t="shared" si="1"/>
        <v>4529</v>
      </c>
      <c r="G9" s="4"/>
      <c r="H9" s="3" t="s">
        <v>13</v>
      </c>
      <c r="I9" s="6">
        <v>1596</v>
      </c>
      <c r="J9" s="6">
        <v>1430</v>
      </c>
      <c r="K9" s="6">
        <v>1593</v>
      </c>
      <c r="L9" s="20">
        <f t="shared" si="0"/>
        <v>3023</v>
      </c>
    </row>
    <row r="10" spans="1:14" ht="13.25" customHeight="1" x14ac:dyDescent="0.2">
      <c r="A10" s="12"/>
      <c r="B10" s="3" t="s">
        <v>14</v>
      </c>
      <c r="C10" s="6">
        <v>2501</v>
      </c>
      <c r="D10" s="6">
        <v>2414</v>
      </c>
      <c r="E10" s="6">
        <v>2731</v>
      </c>
      <c r="F10" s="19">
        <f t="shared" si="1"/>
        <v>5145</v>
      </c>
      <c r="G10" s="4"/>
      <c r="H10" s="3" t="s">
        <v>14</v>
      </c>
      <c r="I10" s="6">
        <v>1438</v>
      </c>
      <c r="J10" s="6">
        <v>1399</v>
      </c>
      <c r="K10" s="6">
        <v>1471</v>
      </c>
      <c r="L10" s="20">
        <f t="shared" si="0"/>
        <v>2870</v>
      </c>
    </row>
    <row r="11" spans="1:14" ht="13.25" customHeight="1" x14ac:dyDescent="0.2">
      <c r="A11" s="12"/>
      <c r="B11" s="3" t="s">
        <v>15</v>
      </c>
      <c r="C11" s="6">
        <v>1550</v>
      </c>
      <c r="D11" s="6">
        <v>1637</v>
      </c>
      <c r="E11" s="6">
        <v>1835</v>
      </c>
      <c r="F11" s="19">
        <f t="shared" si="1"/>
        <v>3472</v>
      </c>
      <c r="G11" s="4"/>
      <c r="H11" s="3" t="s">
        <v>15</v>
      </c>
      <c r="I11" s="6">
        <v>1611</v>
      </c>
      <c r="J11" s="6">
        <v>1614</v>
      </c>
      <c r="K11" s="6">
        <v>1750</v>
      </c>
      <c r="L11" s="20">
        <f t="shared" si="0"/>
        <v>3364</v>
      </c>
    </row>
    <row r="12" spans="1:14" ht="13.25" customHeight="1" x14ac:dyDescent="0.2">
      <c r="A12" s="12"/>
      <c r="B12" s="3" t="s">
        <v>16</v>
      </c>
      <c r="C12" s="6">
        <v>2014</v>
      </c>
      <c r="D12" s="6">
        <v>2250</v>
      </c>
      <c r="E12" s="6">
        <v>2458</v>
      </c>
      <c r="F12" s="19">
        <f t="shared" si="1"/>
        <v>4708</v>
      </c>
      <c r="G12" s="4"/>
      <c r="H12" s="3" t="s">
        <v>16</v>
      </c>
      <c r="I12" s="6">
        <v>1496</v>
      </c>
      <c r="J12" s="6">
        <v>1494</v>
      </c>
      <c r="K12" s="6">
        <v>1567</v>
      </c>
      <c r="L12" s="20">
        <f t="shared" si="0"/>
        <v>3061</v>
      </c>
    </row>
    <row r="13" spans="1:14" ht="13.25" customHeight="1" x14ac:dyDescent="0.2">
      <c r="A13" s="46" t="s">
        <v>5</v>
      </c>
      <c r="B13" s="47"/>
      <c r="C13" s="21">
        <f>SUM(C4:C12)</f>
        <v>24321</v>
      </c>
      <c r="D13" s="21">
        <f>SUM(D4:D12)</f>
        <v>22112</v>
      </c>
      <c r="E13" s="21">
        <f>SUM(E4:E12)</f>
        <v>24679</v>
      </c>
      <c r="F13" s="22">
        <f t="shared" si="1"/>
        <v>46791</v>
      </c>
      <c r="G13" s="48" t="s">
        <v>5</v>
      </c>
      <c r="H13" s="47"/>
      <c r="I13" s="21">
        <f>SUM(I4:I12)</f>
        <v>13882</v>
      </c>
      <c r="J13" s="21">
        <f>SUM(J4:J12)</f>
        <v>12770</v>
      </c>
      <c r="K13" s="21">
        <f>SUM(K4:K12)</f>
        <v>13206</v>
      </c>
      <c r="L13" s="23">
        <f t="shared" si="0"/>
        <v>25976</v>
      </c>
    </row>
    <row r="14" spans="1:14" ht="13.25" customHeight="1" x14ac:dyDescent="0.2">
      <c r="A14" s="12" t="s">
        <v>24</v>
      </c>
      <c r="B14" s="5" t="s">
        <v>8</v>
      </c>
      <c r="C14" s="6">
        <v>1216</v>
      </c>
      <c r="D14" s="6">
        <v>1103</v>
      </c>
      <c r="E14" s="6">
        <v>1193</v>
      </c>
      <c r="F14" s="19">
        <f t="shared" si="1"/>
        <v>2296</v>
      </c>
      <c r="G14" s="2" t="s">
        <v>21</v>
      </c>
      <c r="H14" s="3" t="s">
        <v>8</v>
      </c>
      <c r="I14" s="6">
        <v>1866</v>
      </c>
      <c r="J14" s="6">
        <v>1934</v>
      </c>
      <c r="K14" s="6">
        <v>1907</v>
      </c>
      <c r="L14" s="20">
        <f t="shared" si="0"/>
        <v>3841</v>
      </c>
    </row>
    <row r="15" spans="1:14" ht="13.25" customHeight="1" x14ac:dyDescent="0.2">
      <c r="A15" s="12"/>
      <c r="B15" s="5" t="s">
        <v>4</v>
      </c>
      <c r="C15" s="6">
        <v>2073</v>
      </c>
      <c r="D15" s="6">
        <v>1825</v>
      </c>
      <c r="E15" s="6">
        <v>2008</v>
      </c>
      <c r="F15" s="19">
        <f t="shared" si="1"/>
        <v>3833</v>
      </c>
      <c r="G15" s="4"/>
      <c r="H15" s="3" t="s">
        <v>4</v>
      </c>
      <c r="I15" s="6">
        <v>1179</v>
      </c>
      <c r="J15" s="6">
        <v>1209</v>
      </c>
      <c r="K15" s="6">
        <v>1307</v>
      </c>
      <c r="L15" s="20">
        <f t="shared" si="0"/>
        <v>2516</v>
      </c>
    </row>
    <row r="16" spans="1:14" ht="13.25" customHeight="1" x14ac:dyDescent="0.2">
      <c r="A16" s="12"/>
      <c r="B16" s="5" t="s">
        <v>10</v>
      </c>
      <c r="C16" s="6">
        <v>1133</v>
      </c>
      <c r="D16" s="6">
        <v>1224</v>
      </c>
      <c r="E16" s="6">
        <v>1185</v>
      </c>
      <c r="F16" s="19">
        <f t="shared" si="1"/>
        <v>2409</v>
      </c>
      <c r="G16" s="4"/>
      <c r="H16" s="3" t="s">
        <v>10</v>
      </c>
      <c r="I16" s="6">
        <v>1096</v>
      </c>
      <c r="J16" s="6">
        <v>1085</v>
      </c>
      <c r="K16" s="6">
        <v>1215</v>
      </c>
      <c r="L16" s="20">
        <f t="shared" si="0"/>
        <v>2300</v>
      </c>
    </row>
    <row r="17" spans="1:12" ht="13.25" customHeight="1" x14ac:dyDescent="0.2">
      <c r="A17" s="12"/>
      <c r="B17" s="5" t="s">
        <v>11</v>
      </c>
      <c r="C17" s="6">
        <v>1601</v>
      </c>
      <c r="D17" s="6">
        <v>1652</v>
      </c>
      <c r="E17" s="6">
        <v>1707</v>
      </c>
      <c r="F17" s="19">
        <f t="shared" si="1"/>
        <v>3359</v>
      </c>
      <c r="G17" s="4"/>
      <c r="H17" s="3" t="s">
        <v>11</v>
      </c>
      <c r="I17" s="6">
        <v>1569</v>
      </c>
      <c r="J17" s="6">
        <v>1563</v>
      </c>
      <c r="K17" s="6">
        <v>1604</v>
      </c>
      <c r="L17" s="20">
        <f t="shared" si="0"/>
        <v>3167</v>
      </c>
    </row>
    <row r="18" spans="1:12" ht="13.25" customHeight="1" x14ac:dyDescent="0.2">
      <c r="A18" s="12"/>
      <c r="B18" s="5" t="s">
        <v>12</v>
      </c>
      <c r="C18" s="6">
        <v>1368</v>
      </c>
      <c r="D18" s="6">
        <v>1386</v>
      </c>
      <c r="E18" s="6">
        <v>1343</v>
      </c>
      <c r="F18" s="19">
        <f t="shared" si="1"/>
        <v>2729</v>
      </c>
      <c r="G18" s="4"/>
      <c r="H18" s="3" t="s">
        <v>12</v>
      </c>
      <c r="I18" s="6">
        <v>497</v>
      </c>
      <c r="J18" s="6">
        <v>440</v>
      </c>
      <c r="K18" s="6">
        <v>496</v>
      </c>
      <c r="L18" s="20">
        <f t="shared" si="0"/>
        <v>936</v>
      </c>
    </row>
    <row r="19" spans="1:12" ht="13.25" customHeight="1" x14ac:dyDescent="0.2">
      <c r="A19" s="12"/>
      <c r="B19" s="5" t="s">
        <v>13</v>
      </c>
      <c r="C19" s="6">
        <v>2973</v>
      </c>
      <c r="D19" s="6">
        <v>3108</v>
      </c>
      <c r="E19" s="6">
        <v>3384</v>
      </c>
      <c r="F19" s="19">
        <f t="shared" si="1"/>
        <v>6492</v>
      </c>
      <c r="G19" s="48" t="s">
        <v>5</v>
      </c>
      <c r="H19" s="47"/>
      <c r="I19" s="21">
        <f>SUM(I14:I18)</f>
        <v>6207</v>
      </c>
      <c r="J19" s="21">
        <f>SUM(J14:J18)</f>
        <v>6231</v>
      </c>
      <c r="K19" s="21">
        <f>SUM(K14:K18)</f>
        <v>6529</v>
      </c>
      <c r="L19" s="23">
        <f t="shared" si="0"/>
        <v>12760</v>
      </c>
    </row>
    <row r="20" spans="1:12" ht="13.25" customHeight="1" x14ac:dyDescent="0.2">
      <c r="A20" s="12"/>
      <c r="B20" s="5" t="s">
        <v>14</v>
      </c>
      <c r="C20" s="6">
        <v>898</v>
      </c>
      <c r="D20" s="6">
        <v>903</v>
      </c>
      <c r="E20" s="6">
        <v>894</v>
      </c>
      <c r="F20" s="19">
        <f t="shared" si="1"/>
        <v>1797</v>
      </c>
      <c r="G20" s="4" t="s">
        <v>19</v>
      </c>
      <c r="H20" s="5" t="s">
        <v>8</v>
      </c>
      <c r="I20" s="6">
        <v>892</v>
      </c>
      <c r="J20" s="6">
        <v>936</v>
      </c>
      <c r="K20" s="6">
        <v>995</v>
      </c>
      <c r="L20" s="20">
        <f t="shared" si="0"/>
        <v>1931</v>
      </c>
    </row>
    <row r="21" spans="1:12" ht="13.25" customHeight="1" x14ac:dyDescent="0.2">
      <c r="A21" s="46" t="s">
        <v>5</v>
      </c>
      <c r="B21" s="47"/>
      <c r="C21" s="21">
        <f>SUM(C14:C20)</f>
        <v>11262</v>
      </c>
      <c r="D21" s="21">
        <f>SUM(D14:D20)</f>
        <v>11201</v>
      </c>
      <c r="E21" s="21">
        <f>SUM(E14:E20)</f>
        <v>11714</v>
      </c>
      <c r="F21" s="22">
        <f t="shared" si="1"/>
        <v>22915</v>
      </c>
      <c r="G21" s="4"/>
      <c r="H21" s="5" t="s">
        <v>4</v>
      </c>
      <c r="I21" s="6">
        <v>2090</v>
      </c>
      <c r="J21" s="6">
        <v>2152</v>
      </c>
      <c r="K21" s="6">
        <v>1897</v>
      </c>
      <c r="L21" s="20">
        <f t="shared" si="0"/>
        <v>4049</v>
      </c>
    </row>
    <row r="22" spans="1:12" ht="13.25" customHeight="1" x14ac:dyDescent="0.2">
      <c r="A22" s="12" t="s">
        <v>17</v>
      </c>
      <c r="B22" s="5" t="s">
        <v>8</v>
      </c>
      <c r="C22" s="6">
        <v>2841</v>
      </c>
      <c r="D22" s="6">
        <v>2326</v>
      </c>
      <c r="E22" s="6">
        <v>2539</v>
      </c>
      <c r="F22" s="19">
        <f t="shared" si="1"/>
        <v>4865</v>
      </c>
      <c r="G22" s="4"/>
      <c r="H22" s="5" t="s">
        <v>10</v>
      </c>
      <c r="I22" s="6">
        <v>1119</v>
      </c>
      <c r="J22" s="6">
        <v>1104</v>
      </c>
      <c r="K22" s="6">
        <v>1022</v>
      </c>
      <c r="L22" s="20">
        <f t="shared" si="0"/>
        <v>2126</v>
      </c>
    </row>
    <row r="23" spans="1:12" ht="13.25" customHeight="1" x14ac:dyDescent="0.2">
      <c r="A23" s="12"/>
      <c r="B23" s="5" t="s">
        <v>4</v>
      </c>
      <c r="C23" s="6">
        <v>2074</v>
      </c>
      <c r="D23" s="6">
        <v>1612</v>
      </c>
      <c r="E23" s="6">
        <v>1776</v>
      </c>
      <c r="F23" s="19">
        <f t="shared" si="1"/>
        <v>3388</v>
      </c>
      <c r="G23" s="48" t="s">
        <v>5</v>
      </c>
      <c r="H23" s="47"/>
      <c r="I23" s="21">
        <f>SUM(I20:I22)</f>
        <v>4101</v>
      </c>
      <c r="J23" s="21">
        <f>SUM(J20:J22)</f>
        <v>4192</v>
      </c>
      <c r="K23" s="21">
        <f>SUM(K20:K22)</f>
        <v>3914</v>
      </c>
      <c r="L23" s="23">
        <f t="shared" si="0"/>
        <v>8106</v>
      </c>
    </row>
    <row r="24" spans="1:12" ht="13.25" customHeight="1" x14ac:dyDescent="0.2">
      <c r="A24" s="12"/>
      <c r="B24" s="5" t="s">
        <v>10</v>
      </c>
      <c r="C24" s="6">
        <v>1306</v>
      </c>
      <c r="D24" s="6">
        <v>1107</v>
      </c>
      <c r="E24" s="6">
        <v>1277</v>
      </c>
      <c r="F24" s="19">
        <f t="shared" si="1"/>
        <v>2384</v>
      </c>
      <c r="G24" s="4" t="s">
        <v>22</v>
      </c>
      <c r="H24" s="5" t="s">
        <v>8</v>
      </c>
      <c r="I24" s="6">
        <v>528</v>
      </c>
      <c r="J24" s="6">
        <v>491</v>
      </c>
      <c r="K24" s="6">
        <v>516</v>
      </c>
      <c r="L24" s="20">
        <f t="shared" si="0"/>
        <v>1007</v>
      </c>
    </row>
    <row r="25" spans="1:12" ht="13.25" customHeight="1" x14ac:dyDescent="0.2">
      <c r="A25" s="12"/>
      <c r="B25" s="5" t="s">
        <v>11</v>
      </c>
      <c r="C25" s="6">
        <v>1173</v>
      </c>
      <c r="D25" s="6">
        <v>1060</v>
      </c>
      <c r="E25" s="6">
        <v>1057</v>
      </c>
      <c r="F25" s="19">
        <f t="shared" si="1"/>
        <v>2117</v>
      </c>
      <c r="G25" s="4"/>
      <c r="H25" s="5" t="s">
        <v>4</v>
      </c>
      <c r="I25" s="6">
        <v>1250</v>
      </c>
      <c r="J25" s="6">
        <v>1242</v>
      </c>
      <c r="K25" s="6">
        <v>1244</v>
      </c>
      <c r="L25" s="20">
        <f t="shared" si="0"/>
        <v>2486</v>
      </c>
    </row>
    <row r="26" spans="1:12" ht="13.25" customHeight="1" x14ac:dyDescent="0.2">
      <c r="A26" s="12"/>
      <c r="B26" s="5" t="s">
        <v>12</v>
      </c>
      <c r="C26" s="6">
        <v>1729</v>
      </c>
      <c r="D26" s="6">
        <v>1596</v>
      </c>
      <c r="E26" s="6">
        <v>1645</v>
      </c>
      <c r="F26" s="19">
        <f t="shared" si="1"/>
        <v>3241</v>
      </c>
      <c r="G26" s="4"/>
      <c r="H26" s="5" t="s">
        <v>10</v>
      </c>
      <c r="I26" s="6">
        <v>1074</v>
      </c>
      <c r="J26" s="6">
        <v>1181</v>
      </c>
      <c r="K26" s="6">
        <v>1234</v>
      </c>
      <c r="L26" s="20">
        <f t="shared" si="0"/>
        <v>2415</v>
      </c>
    </row>
    <row r="27" spans="1:12" ht="13.25" customHeight="1" x14ac:dyDescent="0.2">
      <c r="A27" s="46" t="s">
        <v>5</v>
      </c>
      <c r="B27" s="47"/>
      <c r="C27" s="21">
        <f>SUM(C22:C26)</f>
        <v>9123</v>
      </c>
      <c r="D27" s="21">
        <f>SUM(D22:D26)</f>
        <v>7701</v>
      </c>
      <c r="E27" s="21">
        <f>SUM(E22:E26)</f>
        <v>8294</v>
      </c>
      <c r="F27" s="22">
        <f t="shared" si="1"/>
        <v>15995</v>
      </c>
      <c r="G27" s="4"/>
      <c r="H27" s="5" t="s">
        <v>11</v>
      </c>
      <c r="I27" s="6">
        <v>262</v>
      </c>
      <c r="J27" s="6">
        <v>323</v>
      </c>
      <c r="K27" s="6">
        <v>287</v>
      </c>
      <c r="L27" s="20">
        <f t="shared" si="0"/>
        <v>610</v>
      </c>
    </row>
    <row r="28" spans="1:12" ht="13.25" customHeight="1" x14ac:dyDescent="0.2">
      <c r="A28" s="12" t="s">
        <v>25</v>
      </c>
      <c r="B28" s="5" t="s">
        <v>8</v>
      </c>
      <c r="C28" s="6">
        <v>2236</v>
      </c>
      <c r="D28" s="6">
        <v>2042</v>
      </c>
      <c r="E28" s="6">
        <v>2238</v>
      </c>
      <c r="F28" s="19">
        <f t="shared" si="1"/>
        <v>4280</v>
      </c>
      <c r="G28" s="48" t="s">
        <v>5</v>
      </c>
      <c r="H28" s="47"/>
      <c r="I28" s="21">
        <f>SUM(I24:I27)</f>
        <v>3114</v>
      </c>
      <c r="J28" s="21">
        <f>SUM(J24:J27)</f>
        <v>3237</v>
      </c>
      <c r="K28" s="21">
        <f>SUM(K24:K27)</f>
        <v>3281</v>
      </c>
      <c r="L28" s="23">
        <f t="shared" si="0"/>
        <v>6518</v>
      </c>
    </row>
    <row r="29" spans="1:12" ht="13.25" customHeight="1" x14ac:dyDescent="0.2">
      <c r="A29" s="12"/>
      <c r="B29" s="5" t="s">
        <v>4</v>
      </c>
      <c r="C29" s="6">
        <v>1524</v>
      </c>
      <c r="D29" s="6">
        <v>1562</v>
      </c>
      <c r="E29" s="6">
        <v>1605</v>
      </c>
      <c r="F29" s="19">
        <f t="shared" si="1"/>
        <v>3167</v>
      </c>
      <c r="G29" s="4" t="s">
        <v>23</v>
      </c>
      <c r="H29" s="5" t="s">
        <v>8</v>
      </c>
      <c r="I29" s="6">
        <v>1282</v>
      </c>
      <c r="J29" s="6">
        <v>1412</v>
      </c>
      <c r="K29" s="6">
        <v>1428</v>
      </c>
      <c r="L29" s="20">
        <f t="shared" si="0"/>
        <v>2840</v>
      </c>
    </row>
    <row r="30" spans="1:12" ht="13.25" customHeight="1" x14ac:dyDescent="0.2">
      <c r="A30" s="12"/>
      <c r="B30" s="5" t="s">
        <v>10</v>
      </c>
      <c r="C30" s="6">
        <v>1606</v>
      </c>
      <c r="D30" s="6">
        <v>1572</v>
      </c>
      <c r="E30" s="6">
        <v>1687</v>
      </c>
      <c r="F30" s="19">
        <f t="shared" si="1"/>
        <v>3259</v>
      </c>
      <c r="G30" s="4"/>
      <c r="H30" s="5" t="s">
        <v>4</v>
      </c>
      <c r="I30" s="6">
        <v>924</v>
      </c>
      <c r="J30" s="6">
        <v>912</v>
      </c>
      <c r="K30" s="6">
        <v>928</v>
      </c>
      <c r="L30" s="20">
        <f t="shared" si="0"/>
        <v>1840</v>
      </c>
    </row>
    <row r="31" spans="1:12" ht="13.25" customHeight="1" x14ac:dyDescent="0.2">
      <c r="A31" s="12"/>
      <c r="B31" s="5" t="s">
        <v>11</v>
      </c>
      <c r="C31" s="6">
        <v>1945</v>
      </c>
      <c r="D31" s="6">
        <v>1961</v>
      </c>
      <c r="E31" s="6">
        <v>2112</v>
      </c>
      <c r="F31" s="19">
        <f t="shared" si="1"/>
        <v>4073</v>
      </c>
      <c r="G31" s="4"/>
      <c r="H31" s="5" t="s">
        <v>10</v>
      </c>
      <c r="I31" s="6">
        <v>1002</v>
      </c>
      <c r="J31" s="6">
        <v>845</v>
      </c>
      <c r="K31" s="6">
        <v>943</v>
      </c>
      <c r="L31" s="20">
        <f t="shared" si="0"/>
        <v>1788</v>
      </c>
    </row>
    <row r="32" spans="1:12" ht="13.25" customHeight="1" x14ac:dyDescent="0.2">
      <c r="A32" s="46" t="s">
        <v>5</v>
      </c>
      <c r="B32" s="47"/>
      <c r="C32" s="21">
        <f>SUM(C28:C31)</f>
        <v>7311</v>
      </c>
      <c r="D32" s="21">
        <f>SUM(D28:D31)</f>
        <v>7137</v>
      </c>
      <c r="E32" s="21">
        <f>SUM(E28:E31)</f>
        <v>7642</v>
      </c>
      <c r="F32" s="22">
        <f t="shared" si="1"/>
        <v>14779</v>
      </c>
      <c r="G32" s="4"/>
      <c r="H32" s="5" t="s">
        <v>11</v>
      </c>
      <c r="I32" s="6">
        <v>1417</v>
      </c>
      <c r="J32" s="6">
        <v>1393</v>
      </c>
      <c r="K32" s="6">
        <v>1537</v>
      </c>
      <c r="L32" s="20">
        <f t="shared" si="0"/>
        <v>2930</v>
      </c>
    </row>
    <row r="33" spans="1:12" ht="13.25" customHeight="1" x14ac:dyDescent="0.2">
      <c r="A33" s="12" t="s">
        <v>26</v>
      </c>
      <c r="B33" s="5" t="s">
        <v>8</v>
      </c>
      <c r="C33" s="6">
        <v>732</v>
      </c>
      <c r="D33" s="6">
        <v>735</v>
      </c>
      <c r="E33" s="6">
        <v>780</v>
      </c>
      <c r="F33" s="19">
        <f t="shared" si="1"/>
        <v>1515</v>
      </c>
      <c r="G33" s="4"/>
      <c r="H33" s="5" t="s">
        <v>12</v>
      </c>
      <c r="I33" s="6">
        <v>917</v>
      </c>
      <c r="J33" s="6">
        <v>1032</v>
      </c>
      <c r="K33" s="6">
        <v>1022</v>
      </c>
      <c r="L33" s="20">
        <f t="shared" si="0"/>
        <v>2054</v>
      </c>
    </row>
    <row r="34" spans="1:12" ht="13.25" customHeight="1" x14ac:dyDescent="0.2">
      <c r="A34" s="12"/>
      <c r="B34" s="5" t="s">
        <v>4</v>
      </c>
      <c r="C34" s="6">
        <v>994</v>
      </c>
      <c r="D34" s="6">
        <v>1069</v>
      </c>
      <c r="E34" s="6">
        <v>1104</v>
      </c>
      <c r="F34" s="19">
        <f t="shared" si="1"/>
        <v>2173</v>
      </c>
      <c r="G34" s="4"/>
      <c r="H34" s="5" t="s">
        <v>13</v>
      </c>
      <c r="I34" s="6">
        <v>786</v>
      </c>
      <c r="J34" s="6">
        <v>748</v>
      </c>
      <c r="K34" s="6">
        <v>738</v>
      </c>
      <c r="L34" s="20">
        <f t="shared" si="0"/>
        <v>1486</v>
      </c>
    </row>
    <row r="35" spans="1:12" ht="13.25" customHeight="1" x14ac:dyDescent="0.2">
      <c r="A35" s="12"/>
      <c r="B35" s="5" t="s">
        <v>10</v>
      </c>
      <c r="C35" s="6">
        <v>972</v>
      </c>
      <c r="D35" s="6">
        <v>1044</v>
      </c>
      <c r="E35" s="6">
        <v>1006</v>
      </c>
      <c r="F35" s="19">
        <f t="shared" si="1"/>
        <v>2050</v>
      </c>
      <c r="G35" s="48" t="s">
        <v>5</v>
      </c>
      <c r="H35" s="47"/>
      <c r="I35" s="21">
        <f>SUM(I29:I34)</f>
        <v>6328</v>
      </c>
      <c r="J35" s="21">
        <f>SUM(J29:J34)</f>
        <v>6342</v>
      </c>
      <c r="K35" s="21">
        <f>SUM(K29:K34)</f>
        <v>6596</v>
      </c>
      <c r="L35" s="23">
        <f>SUM(J35:K35)</f>
        <v>12938</v>
      </c>
    </row>
    <row r="36" spans="1:12" ht="13.25" customHeight="1" x14ac:dyDescent="0.2">
      <c r="A36" s="12"/>
      <c r="B36" s="5" t="s">
        <v>11</v>
      </c>
      <c r="C36" s="6">
        <v>1133</v>
      </c>
      <c r="D36" s="6">
        <v>1039</v>
      </c>
      <c r="E36" s="6">
        <v>1070</v>
      </c>
      <c r="F36" s="19">
        <f t="shared" si="1"/>
        <v>2109</v>
      </c>
      <c r="G36" s="49"/>
      <c r="H36" s="50"/>
      <c r="I36" s="18"/>
      <c r="J36" s="18"/>
      <c r="K36" s="18"/>
      <c r="L36" s="20"/>
    </row>
    <row r="37" spans="1:12" ht="13.25" customHeight="1" x14ac:dyDescent="0.2">
      <c r="A37" s="46" t="s">
        <v>5</v>
      </c>
      <c r="B37" s="47"/>
      <c r="C37" s="21">
        <f>SUM(C33:C36)</f>
        <v>3831</v>
      </c>
      <c r="D37" s="21">
        <f>SUM(D33:D36)</f>
        <v>3887</v>
      </c>
      <c r="E37" s="21">
        <f>SUM(E33:E36)</f>
        <v>3960</v>
      </c>
      <c r="F37" s="22">
        <f t="shared" si="1"/>
        <v>7847</v>
      </c>
      <c r="G37" s="51" t="s">
        <v>6</v>
      </c>
      <c r="H37" s="52"/>
      <c r="I37" s="31">
        <f>C13+C21+C27+C32+C37+C44+I13+I19+I23+I28+I35</f>
        <v>97992</v>
      </c>
      <c r="J37" s="31">
        <f>D13+D21+D27+D32+D37+D44+J13+J19+J23+J28+J35</f>
        <v>92604</v>
      </c>
      <c r="K37" s="31">
        <f>E13+E21+E27+E32+E37+E44+K13+K19+K23+K28+K35</f>
        <v>97904</v>
      </c>
      <c r="L37" s="32">
        <f>SUM(J37:K37)</f>
        <v>190508</v>
      </c>
    </row>
    <row r="38" spans="1:12" ht="13.25" customHeight="1" x14ac:dyDescent="0.2">
      <c r="A38" s="12" t="s">
        <v>27</v>
      </c>
      <c r="B38" s="5" t="s">
        <v>8</v>
      </c>
      <c r="C38" s="6">
        <v>1051</v>
      </c>
      <c r="D38" s="6">
        <v>1053</v>
      </c>
      <c r="E38" s="6">
        <v>1086</v>
      </c>
      <c r="F38" s="19">
        <f t="shared" si="1"/>
        <v>2139</v>
      </c>
      <c r="G38" s="53"/>
      <c r="H38" s="54"/>
      <c r="I38" s="27"/>
      <c r="J38" s="27"/>
      <c r="K38" s="27"/>
      <c r="L38" s="30"/>
    </row>
    <row r="39" spans="1:12" ht="13.25" customHeight="1" x14ac:dyDescent="0.2">
      <c r="A39" s="12"/>
      <c r="B39" s="5" t="s">
        <v>4</v>
      </c>
      <c r="C39" s="6">
        <v>761</v>
      </c>
      <c r="D39" s="6">
        <v>765</v>
      </c>
      <c r="E39" s="6">
        <v>772</v>
      </c>
      <c r="F39" s="19">
        <f t="shared" si="1"/>
        <v>1537</v>
      </c>
      <c r="G39" s="55" t="s">
        <v>29</v>
      </c>
      <c r="H39" s="50"/>
      <c r="I39" s="6">
        <f>I37-'0301'!I37</f>
        <v>479</v>
      </c>
      <c r="J39" s="6">
        <f>J37-'0301'!J37</f>
        <v>122</v>
      </c>
      <c r="K39" s="6">
        <f>K37-'0301'!K37</f>
        <v>176</v>
      </c>
      <c r="L39" s="33">
        <f>SUM(J39:K39)</f>
        <v>298</v>
      </c>
    </row>
    <row r="40" spans="1:12" ht="13.25" customHeight="1" x14ac:dyDescent="0.2">
      <c r="A40" s="12"/>
      <c r="B40" s="5" t="s">
        <v>10</v>
      </c>
      <c r="C40" s="6">
        <v>1139</v>
      </c>
      <c r="D40" s="6">
        <v>1119</v>
      </c>
      <c r="E40" s="6">
        <v>1090</v>
      </c>
      <c r="F40" s="19">
        <f t="shared" si="1"/>
        <v>2209</v>
      </c>
      <c r="G40" s="55"/>
      <c r="H40" s="56"/>
      <c r="I40" s="6"/>
      <c r="J40" s="6"/>
      <c r="K40" s="6"/>
      <c r="L40" s="13"/>
    </row>
    <row r="41" spans="1:12" ht="13.25" customHeight="1" x14ac:dyDescent="0.2">
      <c r="A41" s="12"/>
      <c r="B41" s="5" t="s">
        <v>11</v>
      </c>
      <c r="C41" s="6">
        <v>1694</v>
      </c>
      <c r="D41" s="6">
        <v>1549</v>
      </c>
      <c r="E41" s="6">
        <v>1734</v>
      </c>
      <c r="F41" s="19">
        <f t="shared" si="1"/>
        <v>3283</v>
      </c>
      <c r="G41" s="55" t="s">
        <v>28</v>
      </c>
      <c r="H41" s="56"/>
      <c r="I41" s="6">
        <f>I37-97228</f>
        <v>764</v>
      </c>
      <c r="J41" s="6">
        <f>J37-92596</f>
        <v>8</v>
      </c>
      <c r="K41" s="6">
        <f>K37-97713</f>
        <v>191</v>
      </c>
      <c r="L41" s="33">
        <f>SUM(J41:K41)</f>
        <v>199</v>
      </c>
    </row>
    <row r="42" spans="1:12" ht="13.25" customHeight="1" x14ac:dyDescent="0.2">
      <c r="A42" s="12"/>
      <c r="B42" s="5" t="s">
        <v>12</v>
      </c>
      <c r="C42" s="6">
        <v>1360</v>
      </c>
      <c r="D42" s="6">
        <v>1217</v>
      </c>
      <c r="E42" s="6">
        <v>1281</v>
      </c>
      <c r="F42" s="19">
        <f t="shared" si="1"/>
        <v>2498</v>
      </c>
      <c r="G42" s="49"/>
      <c r="H42" s="50"/>
      <c r="I42" s="6"/>
      <c r="J42" s="6"/>
      <c r="K42" s="6"/>
      <c r="L42" s="13"/>
    </row>
    <row r="43" spans="1:12" ht="13.25" customHeight="1" x14ac:dyDescent="0.2">
      <c r="A43" s="12"/>
      <c r="B43" s="5" t="s">
        <v>13</v>
      </c>
      <c r="C43" s="6">
        <v>2507</v>
      </c>
      <c r="D43" s="6">
        <v>2091</v>
      </c>
      <c r="E43" s="6">
        <v>2126</v>
      </c>
      <c r="F43" s="19">
        <f t="shared" si="1"/>
        <v>4217</v>
      </c>
      <c r="G43" s="49"/>
      <c r="H43" s="50"/>
      <c r="I43" s="6"/>
      <c r="J43" s="6"/>
      <c r="K43" s="6"/>
      <c r="L43" s="13"/>
    </row>
    <row r="44" spans="1:12" ht="13.25" customHeight="1" thickBot="1" x14ac:dyDescent="0.25">
      <c r="A44" s="57" t="s">
        <v>5</v>
      </c>
      <c r="B44" s="58"/>
      <c r="C44" s="24">
        <f>SUM(C38:C43)</f>
        <v>8512</v>
      </c>
      <c r="D44" s="24">
        <f>SUM(D38:D43)</f>
        <v>7794</v>
      </c>
      <c r="E44" s="24">
        <f>SUM(E38:E43)</f>
        <v>8089</v>
      </c>
      <c r="F44" s="25">
        <f t="shared" si="1"/>
        <v>15883</v>
      </c>
      <c r="G44" s="59"/>
      <c r="H44" s="60"/>
      <c r="I44" s="14"/>
      <c r="J44" s="14"/>
      <c r="K44" s="14"/>
      <c r="L44" s="15"/>
    </row>
    <row r="45" spans="1:12" ht="12.5" thickTop="1" x14ac:dyDescent="0.2"/>
  </sheetData>
  <mergeCells count="25">
    <mergeCell ref="A2:B3"/>
    <mergeCell ref="G2:H3"/>
    <mergeCell ref="C2:F2"/>
    <mergeCell ref="A27:B27"/>
    <mergeCell ref="A32:B32"/>
    <mergeCell ref="A13:B13"/>
    <mergeCell ref="A21:B21"/>
    <mergeCell ref="G19:H19"/>
    <mergeCell ref="G13:H13"/>
    <mergeCell ref="A44:B44"/>
    <mergeCell ref="G35:H35"/>
    <mergeCell ref="G28:H28"/>
    <mergeCell ref="A37:B37"/>
    <mergeCell ref="G36:H36"/>
    <mergeCell ref="G37:H37"/>
    <mergeCell ref="G44:H44"/>
    <mergeCell ref="G38:H38"/>
    <mergeCell ref="G39:H39"/>
    <mergeCell ref="G43:H43"/>
    <mergeCell ref="K1:L1"/>
    <mergeCell ref="I2:L2"/>
    <mergeCell ref="G40:H40"/>
    <mergeCell ref="G41:H41"/>
    <mergeCell ref="G42:H42"/>
    <mergeCell ref="G23:H23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3 L4:L34 L38 L42:L44 L3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N50"/>
  <sheetViews>
    <sheetView view="pageBreakPreview" zoomScaleNormal="100" zoomScaleSheetLayoutView="100" workbookViewId="0"/>
  </sheetViews>
  <sheetFormatPr defaultColWidth="9.09765625" defaultRowHeight="12" x14ac:dyDescent="0.2"/>
  <cols>
    <col min="1" max="1" width="9.69921875" style="1" customWidth="1"/>
    <col min="2" max="2" width="8.69921875" style="1" customWidth="1"/>
    <col min="3" max="6" width="12.69921875" style="1" customWidth="1"/>
    <col min="7" max="7" width="9.69921875" style="1" customWidth="1"/>
    <col min="8" max="8" width="8.69921875" style="1" customWidth="1"/>
    <col min="9" max="12" width="12.69921875" style="1" customWidth="1"/>
    <col min="13" max="16384" width="9.09765625" style="1"/>
  </cols>
  <sheetData>
    <row r="1" spans="1:14" ht="12.5" thickBot="1" x14ac:dyDescent="0.25">
      <c r="K1" s="35" t="s">
        <v>32</v>
      </c>
      <c r="L1" s="36"/>
    </row>
    <row r="2" spans="1:14" ht="12.5" thickTop="1" x14ac:dyDescent="0.2">
      <c r="A2" s="37" t="s">
        <v>0</v>
      </c>
      <c r="B2" s="38"/>
      <c r="C2" s="41" t="s">
        <v>7</v>
      </c>
      <c r="D2" s="42"/>
      <c r="E2" s="42"/>
      <c r="F2" s="42"/>
      <c r="G2" s="43" t="s">
        <v>0</v>
      </c>
      <c r="H2" s="38"/>
      <c r="I2" s="41" t="s">
        <v>7</v>
      </c>
      <c r="J2" s="42"/>
      <c r="K2" s="42"/>
      <c r="L2" s="45"/>
    </row>
    <row r="3" spans="1:14" ht="12.5" thickBot="1" x14ac:dyDescent="0.25">
      <c r="A3" s="39"/>
      <c r="B3" s="40"/>
      <c r="C3" s="8" t="s">
        <v>1</v>
      </c>
      <c r="D3" s="8" t="s">
        <v>2</v>
      </c>
      <c r="E3" s="8" t="s">
        <v>3</v>
      </c>
      <c r="F3" s="9" t="s">
        <v>20</v>
      </c>
      <c r="G3" s="44"/>
      <c r="H3" s="40"/>
      <c r="I3" s="8" t="s">
        <v>1</v>
      </c>
      <c r="J3" s="8" t="s">
        <v>2</v>
      </c>
      <c r="K3" s="8" t="s">
        <v>3</v>
      </c>
      <c r="L3" s="10" t="s">
        <v>20</v>
      </c>
    </row>
    <row r="4" spans="1:14" ht="13.25" customHeight="1" thickTop="1" x14ac:dyDescent="0.2">
      <c r="A4" s="11" t="s">
        <v>9</v>
      </c>
      <c r="B4" s="7" t="s">
        <v>8</v>
      </c>
      <c r="C4" s="29">
        <v>1606</v>
      </c>
      <c r="D4" s="29">
        <v>1421</v>
      </c>
      <c r="E4" s="29">
        <v>1502</v>
      </c>
      <c r="F4" s="16">
        <f>SUM(D4:E4)</f>
        <v>2923</v>
      </c>
      <c r="G4" s="34" t="s">
        <v>18</v>
      </c>
      <c r="H4" s="26" t="s">
        <v>8</v>
      </c>
      <c r="I4" s="29">
        <v>1904</v>
      </c>
      <c r="J4" s="29">
        <v>1626</v>
      </c>
      <c r="K4" s="29">
        <v>1592</v>
      </c>
      <c r="L4" s="17">
        <f t="shared" ref="L4:L35" si="0">SUM(J4:K4)</f>
        <v>3218</v>
      </c>
    </row>
    <row r="5" spans="1:14" ht="13.25" customHeight="1" x14ac:dyDescent="0.2">
      <c r="A5" s="12"/>
      <c r="B5" s="3" t="s">
        <v>4</v>
      </c>
      <c r="C5" s="6">
        <v>1833</v>
      </c>
      <c r="D5" s="6">
        <v>1640</v>
      </c>
      <c r="E5" s="6">
        <v>1742</v>
      </c>
      <c r="F5" s="19">
        <f t="shared" ref="F5:F44" si="1">SUM(D5:E5)</f>
        <v>3382</v>
      </c>
      <c r="G5" s="4"/>
      <c r="H5" s="3" t="s">
        <v>4</v>
      </c>
      <c r="I5" s="6">
        <v>1477</v>
      </c>
      <c r="J5" s="6">
        <v>1214</v>
      </c>
      <c r="K5" s="6">
        <v>1267</v>
      </c>
      <c r="L5" s="20">
        <f t="shared" si="0"/>
        <v>2481</v>
      </c>
    </row>
    <row r="6" spans="1:14" ht="13.25" customHeight="1" x14ac:dyDescent="0.2">
      <c r="A6" s="12"/>
      <c r="B6" s="3" t="s">
        <v>10</v>
      </c>
      <c r="C6" s="6">
        <v>6376</v>
      </c>
      <c r="D6" s="6">
        <v>4796</v>
      </c>
      <c r="E6" s="6">
        <v>5435</v>
      </c>
      <c r="F6" s="19">
        <f t="shared" si="1"/>
        <v>10231</v>
      </c>
      <c r="G6" s="4"/>
      <c r="H6" s="3" t="s">
        <v>10</v>
      </c>
      <c r="I6" s="6">
        <v>1103</v>
      </c>
      <c r="J6" s="6">
        <v>943</v>
      </c>
      <c r="K6" s="6">
        <v>929</v>
      </c>
      <c r="L6" s="20">
        <f t="shared" si="0"/>
        <v>1872</v>
      </c>
    </row>
    <row r="7" spans="1:14" ht="13.25" customHeight="1" x14ac:dyDescent="0.2">
      <c r="A7" s="12"/>
      <c r="B7" s="3" t="s">
        <v>11</v>
      </c>
      <c r="C7" s="6">
        <v>3507</v>
      </c>
      <c r="D7" s="6">
        <v>3059</v>
      </c>
      <c r="E7" s="6">
        <v>3331</v>
      </c>
      <c r="F7" s="19">
        <f t="shared" si="1"/>
        <v>6390</v>
      </c>
      <c r="G7" s="4"/>
      <c r="H7" s="3" t="s">
        <v>11</v>
      </c>
      <c r="I7" s="6">
        <v>1738</v>
      </c>
      <c r="J7" s="6">
        <v>1627</v>
      </c>
      <c r="K7" s="6">
        <v>1621</v>
      </c>
      <c r="L7" s="20">
        <f t="shared" si="0"/>
        <v>3248</v>
      </c>
      <c r="M7" s="28"/>
      <c r="N7" s="28"/>
    </row>
    <row r="8" spans="1:14" ht="13.25" customHeight="1" x14ac:dyDescent="0.2">
      <c r="A8" s="12"/>
      <c r="B8" s="3" t="s">
        <v>12</v>
      </c>
      <c r="C8" s="6">
        <v>2557</v>
      </c>
      <c r="D8" s="6">
        <v>2705</v>
      </c>
      <c r="E8" s="6">
        <v>3252</v>
      </c>
      <c r="F8" s="19">
        <f t="shared" si="1"/>
        <v>5957</v>
      </c>
      <c r="G8" s="4"/>
      <c r="H8" s="3" t="s">
        <v>12</v>
      </c>
      <c r="I8" s="6">
        <v>1441</v>
      </c>
      <c r="J8" s="6">
        <v>1369</v>
      </c>
      <c r="K8" s="6">
        <v>1363</v>
      </c>
      <c r="L8" s="20">
        <f t="shared" si="0"/>
        <v>2732</v>
      </c>
    </row>
    <row r="9" spans="1:14" ht="13.25" customHeight="1" x14ac:dyDescent="0.2">
      <c r="A9" s="12"/>
      <c r="B9" s="3" t="s">
        <v>13</v>
      </c>
      <c r="C9" s="6">
        <v>2283</v>
      </c>
      <c r="D9" s="6">
        <v>2174</v>
      </c>
      <c r="E9" s="6">
        <v>2359</v>
      </c>
      <c r="F9" s="19">
        <f t="shared" si="1"/>
        <v>4533</v>
      </c>
      <c r="G9" s="4"/>
      <c r="H9" s="3" t="s">
        <v>13</v>
      </c>
      <c r="I9" s="6">
        <v>1599</v>
      </c>
      <c r="J9" s="6">
        <v>1433</v>
      </c>
      <c r="K9" s="6">
        <v>1601</v>
      </c>
      <c r="L9" s="20">
        <f t="shared" si="0"/>
        <v>3034</v>
      </c>
    </row>
    <row r="10" spans="1:14" ht="13.25" customHeight="1" x14ac:dyDescent="0.2">
      <c r="A10" s="12"/>
      <c r="B10" s="3" t="s">
        <v>14</v>
      </c>
      <c r="C10" s="6">
        <v>2488</v>
      </c>
      <c r="D10" s="6">
        <v>2408</v>
      </c>
      <c r="E10" s="6">
        <v>2721</v>
      </c>
      <c r="F10" s="19">
        <f t="shared" si="1"/>
        <v>5129</v>
      </c>
      <c r="G10" s="4"/>
      <c r="H10" s="3" t="s">
        <v>14</v>
      </c>
      <c r="I10" s="6">
        <v>1428</v>
      </c>
      <c r="J10" s="6">
        <v>1400</v>
      </c>
      <c r="K10" s="6">
        <v>1466</v>
      </c>
      <c r="L10" s="20">
        <f t="shared" si="0"/>
        <v>2866</v>
      </c>
    </row>
    <row r="11" spans="1:14" ht="13.25" customHeight="1" x14ac:dyDescent="0.2">
      <c r="A11" s="12"/>
      <c r="B11" s="3" t="s">
        <v>15</v>
      </c>
      <c r="C11" s="6">
        <v>1552</v>
      </c>
      <c r="D11" s="6">
        <v>1643</v>
      </c>
      <c r="E11" s="6">
        <v>1841</v>
      </c>
      <c r="F11" s="19">
        <f t="shared" si="1"/>
        <v>3484</v>
      </c>
      <c r="G11" s="4"/>
      <c r="H11" s="3" t="s">
        <v>15</v>
      </c>
      <c r="I11" s="6">
        <v>1603</v>
      </c>
      <c r="J11" s="6">
        <v>1612</v>
      </c>
      <c r="K11" s="6">
        <v>1747</v>
      </c>
      <c r="L11" s="20">
        <f t="shared" si="0"/>
        <v>3359</v>
      </c>
    </row>
    <row r="12" spans="1:14" ht="13.25" customHeight="1" x14ac:dyDescent="0.2">
      <c r="A12" s="12"/>
      <c r="B12" s="3" t="s">
        <v>16</v>
      </c>
      <c r="C12" s="6">
        <v>2017</v>
      </c>
      <c r="D12" s="6">
        <v>2262</v>
      </c>
      <c r="E12" s="6">
        <v>2458</v>
      </c>
      <c r="F12" s="19">
        <f t="shared" si="1"/>
        <v>4720</v>
      </c>
      <c r="G12" s="4"/>
      <c r="H12" s="3" t="s">
        <v>16</v>
      </c>
      <c r="I12" s="6">
        <v>1498</v>
      </c>
      <c r="J12" s="6">
        <v>1491</v>
      </c>
      <c r="K12" s="6">
        <v>1573</v>
      </c>
      <c r="L12" s="20">
        <f t="shared" si="0"/>
        <v>3064</v>
      </c>
    </row>
    <row r="13" spans="1:14" ht="13.25" customHeight="1" x14ac:dyDescent="0.2">
      <c r="A13" s="46" t="s">
        <v>5</v>
      </c>
      <c r="B13" s="47"/>
      <c r="C13" s="21">
        <f>SUM(C4:C12)</f>
        <v>24219</v>
      </c>
      <c r="D13" s="21">
        <f>SUM(D4:D12)</f>
        <v>22108</v>
      </c>
      <c r="E13" s="21">
        <f>SUM(E4:E12)</f>
        <v>24641</v>
      </c>
      <c r="F13" s="22">
        <f t="shared" si="1"/>
        <v>46749</v>
      </c>
      <c r="G13" s="48" t="s">
        <v>5</v>
      </c>
      <c r="H13" s="47"/>
      <c r="I13" s="21">
        <f>SUM(I4:I12)</f>
        <v>13791</v>
      </c>
      <c r="J13" s="21">
        <f>SUM(J4:J12)</f>
        <v>12715</v>
      </c>
      <c r="K13" s="21">
        <f>SUM(K4:K12)</f>
        <v>13159</v>
      </c>
      <c r="L13" s="23">
        <f t="shared" si="0"/>
        <v>25874</v>
      </c>
    </row>
    <row r="14" spans="1:14" ht="13.25" customHeight="1" x14ac:dyDescent="0.2">
      <c r="A14" s="12" t="s">
        <v>24</v>
      </c>
      <c r="B14" s="5" t="s">
        <v>8</v>
      </c>
      <c r="C14" s="6">
        <v>1202</v>
      </c>
      <c r="D14" s="6">
        <v>1097</v>
      </c>
      <c r="E14" s="6">
        <v>1188</v>
      </c>
      <c r="F14" s="19">
        <f t="shared" si="1"/>
        <v>2285</v>
      </c>
      <c r="G14" s="2" t="s">
        <v>21</v>
      </c>
      <c r="H14" s="3" t="s">
        <v>8</v>
      </c>
      <c r="I14" s="6">
        <v>1850</v>
      </c>
      <c r="J14" s="6">
        <v>1925</v>
      </c>
      <c r="K14" s="6">
        <v>1913</v>
      </c>
      <c r="L14" s="20">
        <f t="shared" si="0"/>
        <v>3838</v>
      </c>
    </row>
    <row r="15" spans="1:14" ht="13.25" customHeight="1" x14ac:dyDescent="0.2">
      <c r="A15" s="12"/>
      <c r="B15" s="5" t="s">
        <v>4</v>
      </c>
      <c r="C15" s="6">
        <v>2055</v>
      </c>
      <c r="D15" s="6">
        <v>1819</v>
      </c>
      <c r="E15" s="6">
        <v>1999</v>
      </c>
      <c r="F15" s="19">
        <f t="shared" si="1"/>
        <v>3818</v>
      </c>
      <c r="G15" s="4"/>
      <c r="H15" s="3" t="s">
        <v>4</v>
      </c>
      <c r="I15" s="6">
        <v>1168</v>
      </c>
      <c r="J15" s="6">
        <v>1200</v>
      </c>
      <c r="K15" s="6">
        <v>1300</v>
      </c>
      <c r="L15" s="20">
        <f t="shared" si="0"/>
        <v>2500</v>
      </c>
    </row>
    <row r="16" spans="1:14" ht="13.25" customHeight="1" x14ac:dyDescent="0.2">
      <c r="A16" s="12"/>
      <c r="B16" s="5" t="s">
        <v>10</v>
      </c>
      <c r="C16" s="6">
        <v>1127</v>
      </c>
      <c r="D16" s="6">
        <v>1221</v>
      </c>
      <c r="E16" s="6">
        <v>1179</v>
      </c>
      <c r="F16" s="19">
        <f t="shared" si="1"/>
        <v>2400</v>
      </c>
      <c r="G16" s="4"/>
      <c r="H16" s="3" t="s">
        <v>10</v>
      </c>
      <c r="I16" s="6">
        <v>1081</v>
      </c>
      <c r="J16" s="6">
        <v>1077</v>
      </c>
      <c r="K16" s="6">
        <v>1207</v>
      </c>
      <c r="L16" s="20">
        <f t="shared" si="0"/>
        <v>2284</v>
      </c>
    </row>
    <row r="17" spans="1:12" ht="13.25" customHeight="1" x14ac:dyDescent="0.2">
      <c r="A17" s="12"/>
      <c r="B17" s="5" t="s">
        <v>11</v>
      </c>
      <c r="C17" s="6">
        <v>1589</v>
      </c>
      <c r="D17" s="6">
        <v>1636</v>
      </c>
      <c r="E17" s="6">
        <v>1705</v>
      </c>
      <c r="F17" s="19">
        <f t="shared" si="1"/>
        <v>3341</v>
      </c>
      <c r="G17" s="4"/>
      <c r="H17" s="3" t="s">
        <v>11</v>
      </c>
      <c r="I17" s="6">
        <v>1554</v>
      </c>
      <c r="J17" s="6">
        <v>1558</v>
      </c>
      <c r="K17" s="6">
        <v>1594</v>
      </c>
      <c r="L17" s="20">
        <f t="shared" si="0"/>
        <v>3152</v>
      </c>
    </row>
    <row r="18" spans="1:12" ht="13.25" customHeight="1" x14ac:dyDescent="0.2">
      <c r="A18" s="12"/>
      <c r="B18" s="5" t="s">
        <v>12</v>
      </c>
      <c r="C18" s="6">
        <v>1366</v>
      </c>
      <c r="D18" s="6">
        <v>1386</v>
      </c>
      <c r="E18" s="6">
        <v>1345</v>
      </c>
      <c r="F18" s="19">
        <f t="shared" si="1"/>
        <v>2731</v>
      </c>
      <c r="G18" s="4"/>
      <c r="H18" s="3" t="s">
        <v>12</v>
      </c>
      <c r="I18" s="6">
        <v>491</v>
      </c>
      <c r="J18" s="6">
        <v>437</v>
      </c>
      <c r="K18" s="6">
        <v>491</v>
      </c>
      <c r="L18" s="20">
        <f t="shared" si="0"/>
        <v>928</v>
      </c>
    </row>
    <row r="19" spans="1:12" ht="13.25" customHeight="1" x14ac:dyDescent="0.2">
      <c r="A19" s="12"/>
      <c r="B19" s="5" t="s">
        <v>13</v>
      </c>
      <c r="C19" s="6">
        <v>2948</v>
      </c>
      <c r="D19" s="6">
        <v>3106</v>
      </c>
      <c r="E19" s="6">
        <v>3389</v>
      </c>
      <c r="F19" s="19">
        <f t="shared" si="1"/>
        <v>6495</v>
      </c>
      <c r="G19" s="48" t="s">
        <v>5</v>
      </c>
      <c r="H19" s="47"/>
      <c r="I19" s="21">
        <f>SUM(I14:I18)</f>
        <v>6144</v>
      </c>
      <c r="J19" s="21">
        <f>SUM(J14:J18)</f>
        <v>6197</v>
      </c>
      <c r="K19" s="21">
        <f>SUM(K14:K18)</f>
        <v>6505</v>
      </c>
      <c r="L19" s="23">
        <f t="shared" si="0"/>
        <v>12702</v>
      </c>
    </row>
    <row r="20" spans="1:12" ht="13.25" customHeight="1" x14ac:dyDescent="0.2">
      <c r="A20" s="12"/>
      <c r="B20" s="5" t="s">
        <v>14</v>
      </c>
      <c r="C20" s="6">
        <v>901</v>
      </c>
      <c r="D20" s="6">
        <v>912</v>
      </c>
      <c r="E20" s="6">
        <v>895</v>
      </c>
      <c r="F20" s="19">
        <f t="shared" si="1"/>
        <v>1807</v>
      </c>
      <c r="G20" s="4" t="s">
        <v>19</v>
      </c>
      <c r="H20" s="5" t="s">
        <v>8</v>
      </c>
      <c r="I20" s="6">
        <v>883</v>
      </c>
      <c r="J20" s="6">
        <v>927</v>
      </c>
      <c r="K20" s="6">
        <v>982</v>
      </c>
      <c r="L20" s="20">
        <f t="shared" si="0"/>
        <v>1909</v>
      </c>
    </row>
    <row r="21" spans="1:12" ht="13.25" customHeight="1" x14ac:dyDescent="0.2">
      <c r="A21" s="46" t="s">
        <v>5</v>
      </c>
      <c r="B21" s="47"/>
      <c r="C21" s="21">
        <f>SUM(C14:C20)</f>
        <v>11188</v>
      </c>
      <c r="D21" s="21">
        <f>SUM(D14:D20)</f>
        <v>11177</v>
      </c>
      <c r="E21" s="21">
        <f>SUM(E14:E20)</f>
        <v>11700</v>
      </c>
      <c r="F21" s="22">
        <f t="shared" si="1"/>
        <v>22877</v>
      </c>
      <c r="G21" s="4"/>
      <c r="H21" s="5" t="s">
        <v>4</v>
      </c>
      <c r="I21" s="6">
        <v>2093</v>
      </c>
      <c r="J21" s="6">
        <v>2155</v>
      </c>
      <c r="K21" s="6">
        <v>1895</v>
      </c>
      <c r="L21" s="20">
        <f t="shared" si="0"/>
        <v>4050</v>
      </c>
    </row>
    <row r="22" spans="1:12" ht="13.25" customHeight="1" x14ac:dyDescent="0.2">
      <c r="A22" s="12" t="s">
        <v>17</v>
      </c>
      <c r="B22" s="5" t="s">
        <v>8</v>
      </c>
      <c r="C22" s="6">
        <v>2817</v>
      </c>
      <c r="D22" s="6">
        <v>2315</v>
      </c>
      <c r="E22" s="6">
        <v>2526</v>
      </c>
      <c r="F22" s="19">
        <f t="shared" si="1"/>
        <v>4841</v>
      </c>
      <c r="G22" s="4"/>
      <c r="H22" s="5" t="s">
        <v>10</v>
      </c>
      <c r="I22" s="6">
        <v>1125</v>
      </c>
      <c r="J22" s="6">
        <v>1111</v>
      </c>
      <c r="K22" s="6">
        <v>1027</v>
      </c>
      <c r="L22" s="20">
        <f t="shared" si="0"/>
        <v>2138</v>
      </c>
    </row>
    <row r="23" spans="1:12" ht="13.25" customHeight="1" x14ac:dyDescent="0.2">
      <c r="A23" s="12"/>
      <c r="B23" s="5" t="s">
        <v>4</v>
      </c>
      <c r="C23" s="6">
        <v>2066</v>
      </c>
      <c r="D23" s="6">
        <v>1611</v>
      </c>
      <c r="E23" s="6">
        <v>1770</v>
      </c>
      <c r="F23" s="19">
        <f t="shared" si="1"/>
        <v>3381</v>
      </c>
      <c r="G23" s="48" t="s">
        <v>5</v>
      </c>
      <c r="H23" s="47"/>
      <c r="I23" s="21">
        <f>SUM(I20:I22)</f>
        <v>4101</v>
      </c>
      <c r="J23" s="21">
        <f>SUM(J20:J22)</f>
        <v>4193</v>
      </c>
      <c r="K23" s="21">
        <f>SUM(K20:K22)</f>
        <v>3904</v>
      </c>
      <c r="L23" s="23">
        <f t="shared" si="0"/>
        <v>8097</v>
      </c>
    </row>
    <row r="24" spans="1:12" ht="13.25" customHeight="1" x14ac:dyDescent="0.2">
      <c r="A24" s="12"/>
      <c r="B24" s="5" t="s">
        <v>10</v>
      </c>
      <c r="C24" s="6">
        <v>1292</v>
      </c>
      <c r="D24" s="6">
        <v>1092</v>
      </c>
      <c r="E24" s="6">
        <v>1261</v>
      </c>
      <c r="F24" s="19">
        <f t="shared" si="1"/>
        <v>2353</v>
      </c>
      <c r="G24" s="4" t="s">
        <v>22</v>
      </c>
      <c r="H24" s="5" t="s">
        <v>8</v>
      </c>
      <c r="I24" s="6">
        <v>517</v>
      </c>
      <c r="J24" s="6">
        <v>490</v>
      </c>
      <c r="K24" s="6">
        <v>501</v>
      </c>
      <c r="L24" s="20">
        <f t="shared" si="0"/>
        <v>991</v>
      </c>
    </row>
    <row r="25" spans="1:12" ht="13.25" customHeight="1" x14ac:dyDescent="0.2">
      <c r="A25" s="12"/>
      <c r="B25" s="5" t="s">
        <v>11</v>
      </c>
      <c r="C25" s="6">
        <v>1166</v>
      </c>
      <c r="D25" s="6">
        <v>1056</v>
      </c>
      <c r="E25" s="6">
        <v>1058</v>
      </c>
      <c r="F25" s="19">
        <f t="shared" si="1"/>
        <v>2114</v>
      </c>
      <c r="G25" s="4"/>
      <c r="H25" s="5" t="s">
        <v>4</v>
      </c>
      <c r="I25" s="6">
        <v>1246</v>
      </c>
      <c r="J25" s="6">
        <v>1241</v>
      </c>
      <c r="K25" s="6">
        <v>1252</v>
      </c>
      <c r="L25" s="20">
        <f t="shared" si="0"/>
        <v>2493</v>
      </c>
    </row>
    <row r="26" spans="1:12" ht="13.25" customHeight="1" x14ac:dyDescent="0.2">
      <c r="A26" s="12"/>
      <c r="B26" s="5" t="s">
        <v>12</v>
      </c>
      <c r="C26" s="6">
        <v>1715</v>
      </c>
      <c r="D26" s="6">
        <v>1599</v>
      </c>
      <c r="E26" s="6">
        <v>1635</v>
      </c>
      <c r="F26" s="19">
        <f t="shared" si="1"/>
        <v>3234</v>
      </c>
      <c r="G26" s="4"/>
      <c r="H26" s="5" t="s">
        <v>10</v>
      </c>
      <c r="I26" s="6">
        <v>1067</v>
      </c>
      <c r="J26" s="6">
        <v>1187</v>
      </c>
      <c r="K26" s="6">
        <v>1232</v>
      </c>
      <c r="L26" s="20">
        <f t="shared" si="0"/>
        <v>2419</v>
      </c>
    </row>
    <row r="27" spans="1:12" ht="13.25" customHeight="1" x14ac:dyDescent="0.2">
      <c r="A27" s="46" t="s">
        <v>5</v>
      </c>
      <c r="B27" s="47"/>
      <c r="C27" s="21">
        <f>SUM(C22:C26)</f>
        <v>9056</v>
      </c>
      <c r="D27" s="21">
        <f>SUM(D22:D26)</f>
        <v>7673</v>
      </c>
      <c r="E27" s="21">
        <f>SUM(E22:E26)</f>
        <v>8250</v>
      </c>
      <c r="F27" s="22">
        <f t="shared" si="1"/>
        <v>15923</v>
      </c>
      <c r="G27" s="4"/>
      <c r="H27" s="5" t="s">
        <v>11</v>
      </c>
      <c r="I27" s="6">
        <v>263</v>
      </c>
      <c r="J27" s="6">
        <v>326</v>
      </c>
      <c r="K27" s="6">
        <v>286</v>
      </c>
      <c r="L27" s="20">
        <f t="shared" si="0"/>
        <v>612</v>
      </c>
    </row>
    <row r="28" spans="1:12" ht="13.25" customHeight="1" x14ac:dyDescent="0.2">
      <c r="A28" s="12" t="s">
        <v>25</v>
      </c>
      <c r="B28" s="5" t="s">
        <v>8</v>
      </c>
      <c r="C28" s="6">
        <v>2226</v>
      </c>
      <c r="D28" s="6">
        <v>2049</v>
      </c>
      <c r="E28" s="6">
        <v>2239</v>
      </c>
      <c r="F28" s="19">
        <f t="shared" si="1"/>
        <v>4288</v>
      </c>
      <c r="G28" s="48" t="s">
        <v>5</v>
      </c>
      <c r="H28" s="47"/>
      <c r="I28" s="21">
        <f>SUM(I24:I27)</f>
        <v>3093</v>
      </c>
      <c r="J28" s="21">
        <f>SUM(J24:J27)</f>
        <v>3244</v>
      </c>
      <c r="K28" s="21">
        <f>SUM(K24:K27)</f>
        <v>3271</v>
      </c>
      <c r="L28" s="23">
        <f t="shared" si="0"/>
        <v>6515</v>
      </c>
    </row>
    <row r="29" spans="1:12" ht="13.25" customHeight="1" x14ac:dyDescent="0.2">
      <c r="A29" s="12"/>
      <c r="B29" s="5" t="s">
        <v>4</v>
      </c>
      <c r="C29" s="6">
        <v>1516</v>
      </c>
      <c r="D29" s="6">
        <v>1555</v>
      </c>
      <c r="E29" s="6">
        <v>1608</v>
      </c>
      <c r="F29" s="19">
        <f t="shared" si="1"/>
        <v>3163</v>
      </c>
      <c r="G29" s="4" t="s">
        <v>23</v>
      </c>
      <c r="H29" s="5" t="s">
        <v>8</v>
      </c>
      <c r="I29" s="6">
        <v>1285</v>
      </c>
      <c r="J29" s="6">
        <v>1410</v>
      </c>
      <c r="K29" s="6">
        <v>1422</v>
      </c>
      <c r="L29" s="20">
        <f t="shared" si="0"/>
        <v>2832</v>
      </c>
    </row>
    <row r="30" spans="1:12" ht="13.25" customHeight="1" x14ac:dyDescent="0.2">
      <c r="A30" s="12"/>
      <c r="B30" s="5" t="s">
        <v>10</v>
      </c>
      <c r="C30" s="6">
        <v>1592</v>
      </c>
      <c r="D30" s="6">
        <v>1567</v>
      </c>
      <c r="E30" s="6">
        <v>1685</v>
      </c>
      <c r="F30" s="19">
        <f t="shared" si="1"/>
        <v>3252</v>
      </c>
      <c r="G30" s="4"/>
      <c r="H30" s="5" t="s">
        <v>4</v>
      </c>
      <c r="I30" s="6">
        <v>922</v>
      </c>
      <c r="J30" s="6">
        <v>914</v>
      </c>
      <c r="K30" s="6">
        <v>934</v>
      </c>
      <c r="L30" s="20">
        <f t="shared" si="0"/>
        <v>1848</v>
      </c>
    </row>
    <row r="31" spans="1:12" ht="13.25" customHeight="1" x14ac:dyDescent="0.2">
      <c r="A31" s="12"/>
      <c r="B31" s="5" t="s">
        <v>11</v>
      </c>
      <c r="C31" s="6">
        <v>1941</v>
      </c>
      <c r="D31" s="6">
        <v>1960</v>
      </c>
      <c r="E31" s="6">
        <v>2120</v>
      </c>
      <c r="F31" s="19">
        <f t="shared" si="1"/>
        <v>4080</v>
      </c>
      <c r="G31" s="4"/>
      <c r="H31" s="5" t="s">
        <v>10</v>
      </c>
      <c r="I31" s="6">
        <v>1004</v>
      </c>
      <c r="J31" s="6">
        <v>850</v>
      </c>
      <c r="K31" s="6">
        <v>946</v>
      </c>
      <c r="L31" s="20">
        <f t="shared" si="0"/>
        <v>1796</v>
      </c>
    </row>
    <row r="32" spans="1:12" ht="13.25" customHeight="1" x14ac:dyDescent="0.2">
      <c r="A32" s="46" t="s">
        <v>5</v>
      </c>
      <c r="B32" s="47"/>
      <c r="C32" s="21">
        <f>SUM(C28:C31)</f>
        <v>7275</v>
      </c>
      <c r="D32" s="21">
        <f>SUM(D28:D31)</f>
        <v>7131</v>
      </c>
      <c r="E32" s="21">
        <f>SUM(E28:E31)</f>
        <v>7652</v>
      </c>
      <c r="F32" s="22">
        <f t="shared" si="1"/>
        <v>14783</v>
      </c>
      <c r="G32" s="4"/>
      <c r="H32" s="5" t="s">
        <v>11</v>
      </c>
      <c r="I32" s="6">
        <v>1423</v>
      </c>
      <c r="J32" s="6">
        <v>1407</v>
      </c>
      <c r="K32" s="6">
        <v>1545</v>
      </c>
      <c r="L32" s="20">
        <f t="shared" si="0"/>
        <v>2952</v>
      </c>
    </row>
    <row r="33" spans="1:12" ht="13.25" customHeight="1" x14ac:dyDescent="0.2">
      <c r="A33" s="12" t="s">
        <v>26</v>
      </c>
      <c r="B33" s="5" t="s">
        <v>8</v>
      </c>
      <c r="C33" s="6">
        <v>738</v>
      </c>
      <c r="D33" s="6">
        <v>735</v>
      </c>
      <c r="E33" s="6">
        <v>792</v>
      </c>
      <c r="F33" s="19">
        <f t="shared" si="1"/>
        <v>1527</v>
      </c>
      <c r="G33" s="4"/>
      <c r="H33" s="5" t="s">
        <v>12</v>
      </c>
      <c r="I33" s="6">
        <v>916</v>
      </c>
      <c r="J33" s="6">
        <v>1042</v>
      </c>
      <c r="K33" s="6">
        <v>1019</v>
      </c>
      <c r="L33" s="20">
        <f t="shared" si="0"/>
        <v>2061</v>
      </c>
    </row>
    <row r="34" spans="1:12" ht="13.25" customHeight="1" x14ac:dyDescent="0.2">
      <c r="A34" s="12"/>
      <c r="B34" s="5" t="s">
        <v>4</v>
      </c>
      <c r="C34" s="6">
        <v>995</v>
      </c>
      <c r="D34" s="6">
        <v>1069</v>
      </c>
      <c r="E34" s="6">
        <v>1110</v>
      </c>
      <c r="F34" s="19">
        <f t="shared" si="1"/>
        <v>2179</v>
      </c>
      <c r="G34" s="4"/>
      <c r="H34" s="5" t="s">
        <v>13</v>
      </c>
      <c r="I34" s="6">
        <v>762</v>
      </c>
      <c r="J34" s="6">
        <v>729</v>
      </c>
      <c r="K34" s="6">
        <v>728</v>
      </c>
      <c r="L34" s="20">
        <f t="shared" si="0"/>
        <v>1457</v>
      </c>
    </row>
    <row r="35" spans="1:12" ht="13.25" customHeight="1" x14ac:dyDescent="0.2">
      <c r="A35" s="12"/>
      <c r="B35" s="5" t="s">
        <v>10</v>
      </c>
      <c r="C35" s="6">
        <v>971</v>
      </c>
      <c r="D35" s="6">
        <v>1046</v>
      </c>
      <c r="E35" s="6">
        <v>1011</v>
      </c>
      <c r="F35" s="19">
        <f t="shared" si="1"/>
        <v>2057</v>
      </c>
      <c r="G35" s="48" t="s">
        <v>5</v>
      </c>
      <c r="H35" s="47"/>
      <c r="I35" s="21">
        <f>SUM(I29:I34)</f>
        <v>6312</v>
      </c>
      <c r="J35" s="21">
        <f>SUM(J29:J34)</f>
        <v>6352</v>
      </c>
      <c r="K35" s="21">
        <f>SUM(K29:K34)</f>
        <v>6594</v>
      </c>
      <c r="L35" s="23">
        <f t="shared" si="0"/>
        <v>12946</v>
      </c>
    </row>
    <row r="36" spans="1:12" ht="13.25" customHeight="1" x14ac:dyDescent="0.2">
      <c r="A36" s="12"/>
      <c r="B36" s="5" t="s">
        <v>11</v>
      </c>
      <c r="C36" s="6">
        <v>1122</v>
      </c>
      <c r="D36" s="6">
        <v>1028</v>
      </c>
      <c r="E36" s="6">
        <v>1057</v>
      </c>
      <c r="F36" s="19">
        <f t="shared" si="1"/>
        <v>2085</v>
      </c>
      <c r="G36" s="49"/>
      <c r="H36" s="50"/>
      <c r="I36" s="18"/>
      <c r="J36" s="18"/>
      <c r="K36" s="18"/>
      <c r="L36" s="20"/>
    </row>
    <row r="37" spans="1:12" ht="13.25" customHeight="1" x14ac:dyDescent="0.2">
      <c r="A37" s="46" t="s">
        <v>5</v>
      </c>
      <c r="B37" s="47"/>
      <c r="C37" s="21">
        <f>SUM(C33:C36)</f>
        <v>3826</v>
      </c>
      <c r="D37" s="21">
        <f>SUM(D33:D36)</f>
        <v>3878</v>
      </c>
      <c r="E37" s="21">
        <f>SUM(E33:E36)</f>
        <v>3970</v>
      </c>
      <c r="F37" s="22">
        <f t="shared" si="1"/>
        <v>7848</v>
      </c>
      <c r="G37" s="51" t="s">
        <v>6</v>
      </c>
      <c r="H37" s="52"/>
      <c r="I37" s="31">
        <f>C13+C21+C27+C32+C37+C44+I13+I19+I23+I28+I35</f>
        <v>97513</v>
      </c>
      <c r="J37" s="31">
        <f>D13+D21+D27+D32+D37+D44+J13+J19+J23+J28+J35</f>
        <v>92482</v>
      </c>
      <c r="K37" s="31">
        <f>E13+E21+E27+E32+E37+E44+K13+K19+K23+K28+K35</f>
        <v>97728</v>
      </c>
      <c r="L37" s="32">
        <f>SUM(J37:K37)</f>
        <v>190210</v>
      </c>
    </row>
    <row r="38" spans="1:12" ht="13.25" customHeight="1" x14ac:dyDescent="0.2">
      <c r="A38" s="12" t="s">
        <v>27</v>
      </c>
      <c r="B38" s="5" t="s">
        <v>8</v>
      </c>
      <c r="C38" s="6">
        <v>1040</v>
      </c>
      <c r="D38" s="6">
        <v>1047</v>
      </c>
      <c r="E38" s="6">
        <v>1082</v>
      </c>
      <c r="F38" s="19">
        <f t="shared" si="1"/>
        <v>2129</v>
      </c>
      <c r="G38" s="53"/>
      <c r="H38" s="54"/>
      <c r="I38" s="27"/>
      <c r="J38" s="27"/>
      <c r="K38" s="27"/>
      <c r="L38" s="30"/>
    </row>
    <row r="39" spans="1:12" ht="13.25" customHeight="1" x14ac:dyDescent="0.2">
      <c r="A39" s="12"/>
      <c r="B39" s="5" t="s">
        <v>4</v>
      </c>
      <c r="C39" s="6">
        <v>757</v>
      </c>
      <c r="D39" s="6">
        <v>763</v>
      </c>
      <c r="E39" s="6">
        <v>765</v>
      </c>
      <c r="F39" s="19">
        <f t="shared" si="1"/>
        <v>1528</v>
      </c>
      <c r="G39" s="55" t="s">
        <v>29</v>
      </c>
      <c r="H39" s="50"/>
      <c r="I39" s="6">
        <f>I37-'0201'!I37</f>
        <v>-27</v>
      </c>
      <c r="J39" s="6">
        <f>J37-'0201'!J37</f>
        <v>-66</v>
      </c>
      <c r="K39" s="6">
        <f>K37-'0201'!K37</f>
        <v>-20</v>
      </c>
      <c r="L39" s="33">
        <f>SUM(J39:K39)</f>
        <v>-86</v>
      </c>
    </row>
    <row r="40" spans="1:12" ht="13.25" customHeight="1" x14ac:dyDescent="0.2">
      <c r="A40" s="12"/>
      <c r="B40" s="5" t="s">
        <v>10</v>
      </c>
      <c r="C40" s="6">
        <v>1137</v>
      </c>
      <c r="D40" s="6">
        <v>1117</v>
      </c>
      <c r="E40" s="6">
        <v>1088</v>
      </c>
      <c r="F40" s="19">
        <f t="shared" si="1"/>
        <v>2205</v>
      </c>
      <c r="G40" s="55"/>
      <c r="H40" s="56"/>
      <c r="I40" s="6"/>
      <c r="J40" s="6"/>
      <c r="K40" s="6"/>
      <c r="L40" s="13"/>
    </row>
    <row r="41" spans="1:12" ht="13.25" customHeight="1" x14ac:dyDescent="0.2">
      <c r="A41" s="12"/>
      <c r="B41" s="5" t="s">
        <v>11</v>
      </c>
      <c r="C41" s="6">
        <v>1699</v>
      </c>
      <c r="D41" s="6">
        <v>1550</v>
      </c>
      <c r="E41" s="6">
        <v>1742</v>
      </c>
      <c r="F41" s="19">
        <f t="shared" si="1"/>
        <v>3292</v>
      </c>
      <c r="G41" s="55" t="s">
        <v>28</v>
      </c>
      <c r="H41" s="56"/>
      <c r="I41" s="6">
        <f>I37-96647</f>
        <v>866</v>
      </c>
      <c r="J41" s="6">
        <f>J37-92417</f>
        <v>65</v>
      </c>
      <c r="K41" s="6">
        <f>K37-97383</f>
        <v>345</v>
      </c>
      <c r="L41" s="33">
        <f>SUM(J41:K41)</f>
        <v>410</v>
      </c>
    </row>
    <row r="42" spans="1:12" ht="13.25" customHeight="1" x14ac:dyDescent="0.2">
      <c r="A42" s="12"/>
      <c r="B42" s="5" t="s">
        <v>12</v>
      </c>
      <c r="C42" s="6">
        <v>1374</v>
      </c>
      <c r="D42" s="6">
        <v>1234</v>
      </c>
      <c r="E42" s="6">
        <v>1296</v>
      </c>
      <c r="F42" s="19">
        <f t="shared" si="1"/>
        <v>2530</v>
      </c>
      <c r="G42" s="49"/>
      <c r="H42" s="50"/>
      <c r="I42" s="6"/>
      <c r="J42" s="6"/>
      <c r="K42" s="6"/>
      <c r="L42" s="13"/>
    </row>
    <row r="43" spans="1:12" ht="13.25" customHeight="1" x14ac:dyDescent="0.2">
      <c r="A43" s="12"/>
      <c r="B43" s="5" t="s">
        <v>13</v>
      </c>
      <c r="C43" s="6">
        <v>2501</v>
      </c>
      <c r="D43" s="6">
        <v>2103</v>
      </c>
      <c r="E43" s="6">
        <v>2109</v>
      </c>
      <c r="F43" s="19">
        <f t="shared" si="1"/>
        <v>4212</v>
      </c>
      <c r="G43" s="49"/>
      <c r="H43" s="50"/>
      <c r="I43" s="6"/>
      <c r="J43" s="6"/>
      <c r="K43" s="6"/>
      <c r="L43" s="13"/>
    </row>
    <row r="44" spans="1:12" ht="13.25" customHeight="1" thickBot="1" x14ac:dyDescent="0.25">
      <c r="A44" s="57" t="s">
        <v>5</v>
      </c>
      <c r="B44" s="58"/>
      <c r="C44" s="24">
        <f>SUM(C38:C43)</f>
        <v>8508</v>
      </c>
      <c r="D44" s="24">
        <f>SUM(D38:D43)</f>
        <v>7814</v>
      </c>
      <c r="E44" s="24">
        <f>SUM(E38:E43)</f>
        <v>8082</v>
      </c>
      <c r="F44" s="25">
        <f t="shared" si="1"/>
        <v>15896</v>
      </c>
      <c r="G44" s="59"/>
      <c r="H44" s="60"/>
      <c r="I44" s="14"/>
      <c r="J44" s="14"/>
      <c r="K44" s="14"/>
      <c r="L44" s="15"/>
    </row>
    <row r="45" spans="1:12" ht="12.5" thickTop="1" x14ac:dyDescent="0.2"/>
    <row r="47" spans="1:12" x14ac:dyDescent="0.2">
      <c r="H47" s="28"/>
    </row>
    <row r="50" spans="8:8" x14ac:dyDescent="0.2">
      <c r="H50" s="28"/>
    </row>
  </sheetData>
  <mergeCells count="25">
    <mergeCell ref="G41:H41"/>
    <mergeCell ref="G42:H42"/>
    <mergeCell ref="G43:H43"/>
    <mergeCell ref="A44:B44"/>
    <mergeCell ref="G44:H44"/>
    <mergeCell ref="A37:B37"/>
    <mergeCell ref="G37:H37"/>
    <mergeCell ref="G38:H38"/>
    <mergeCell ref="G39:H39"/>
    <mergeCell ref="G40:H40"/>
    <mergeCell ref="A27:B27"/>
    <mergeCell ref="G28:H28"/>
    <mergeCell ref="A32:B32"/>
    <mergeCell ref="G35:H35"/>
    <mergeCell ref="G36:H36"/>
    <mergeCell ref="A13:B13"/>
    <mergeCell ref="G13:H13"/>
    <mergeCell ref="G19:H19"/>
    <mergeCell ref="A21:B21"/>
    <mergeCell ref="G23:H23"/>
    <mergeCell ref="K1:L1"/>
    <mergeCell ref="A2:B3"/>
    <mergeCell ref="C2:F2"/>
    <mergeCell ref="G2:H3"/>
    <mergeCell ref="I2:L2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4 L4:L40 L42:L4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N45"/>
  <sheetViews>
    <sheetView view="pageBreakPreview" zoomScaleNormal="100" zoomScaleSheetLayoutView="100" workbookViewId="0"/>
  </sheetViews>
  <sheetFormatPr defaultColWidth="9.09765625" defaultRowHeight="12" x14ac:dyDescent="0.2"/>
  <cols>
    <col min="1" max="1" width="9.69921875" style="1" customWidth="1"/>
    <col min="2" max="2" width="8.69921875" style="1" customWidth="1"/>
    <col min="3" max="6" width="12.69921875" style="1" customWidth="1"/>
    <col min="7" max="7" width="9.69921875" style="1" customWidth="1"/>
    <col min="8" max="8" width="8.69921875" style="1" customWidth="1"/>
    <col min="9" max="12" width="12.69921875" style="1" customWidth="1"/>
    <col min="13" max="16384" width="9.09765625" style="1"/>
  </cols>
  <sheetData>
    <row r="1" spans="1:14" ht="12.5" thickBot="1" x14ac:dyDescent="0.25">
      <c r="K1" s="35" t="s">
        <v>31</v>
      </c>
      <c r="L1" s="36"/>
    </row>
    <row r="2" spans="1:14" ht="12.5" thickTop="1" x14ac:dyDescent="0.2">
      <c r="A2" s="37" t="s">
        <v>0</v>
      </c>
      <c r="B2" s="38"/>
      <c r="C2" s="41" t="s">
        <v>7</v>
      </c>
      <c r="D2" s="42"/>
      <c r="E2" s="42"/>
      <c r="F2" s="42"/>
      <c r="G2" s="43" t="s">
        <v>0</v>
      </c>
      <c r="H2" s="38"/>
      <c r="I2" s="41" t="s">
        <v>7</v>
      </c>
      <c r="J2" s="42"/>
      <c r="K2" s="42"/>
      <c r="L2" s="45"/>
    </row>
    <row r="3" spans="1:14" ht="12.5" thickBot="1" x14ac:dyDescent="0.25">
      <c r="A3" s="39"/>
      <c r="B3" s="40"/>
      <c r="C3" s="8" t="s">
        <v>1</v>
      </c>
      <c r="D3" s="8" t="s">
        <v>2</v>
      </c>
      <c r="E3" s="8" t="s">
        <v>3</v>
      </c>
      <c r="F3" s="9" t="s">
        <v>20</v>
      </c>
      <c r="G3" s="44"/>
      <c r="H3" s="40"/>
      <c r="I3" s="8" t="s">
        <v>1</v>
      </c>
      <c r="J3" s="8" t="s">
        <v>2</v>
      </c>
      <c r="K3" s="8" t="s">
        <v>3</v>
      </c>
      <c r="L3" s="10" t="s">
        <v>20</v>
      </c>
    </row>
    <row r="4" spans="1:14" ht="13.25" customHeight="1" thickTop="1" x14ac:dyDescent="0.2">
      <c r="A4" s="11" t="s">
        <v>9</v>
      </c>
      <c r="B4" s="7" t="s">
        <v>8</v>
      </c>
      <c r="C4" s="29">
        <v>1614</v>
      </c>
      <c r="D4" s="29">
        <v>1432</v>
      </c>
      <c r="E4" s="29">
        <v>1514</v>
      </c>
      <c r="F4" s="16">
        <f>SUM(D4:E4)</f>
        <v>2946</v>
      </c>
      <c r="G4" s="34" t="s">
        <v>18</v>
      </c>
      <c r="H4" s="26" t="s">
        <v>8</v>
      </c>
      <c r="I4" s="29">
        <v>1898</v>
      </c>
      <c r="J4" s="29">
        <v>1618</v>
      </c>
      <c r="K4" s="29">
        <v>1595</v>
      </c>
      <c r="L4" s="17">
        <f t="shared" ref="L4:L35" si="0">SUM(J4:K4)</f>
        <v>3213</v>
      </c>
    </row>
    <row r="5" spans="1:14" ht="13.25" customHeight="1" x14ac:dyDescent="0.2">
      <c r="A5" s="12"/>
      <c r="B5" s="3" t="s">
        <v>4</v>
      </c>
      <c r="C5" s="6">
        <v>1833</v>
      </c>
      <c r="D5" s="6">
        <v>1641</v>
      </c>
      <c r="E5" s="6">
        <v>1743</v>
      </c>
      <c r="F5" s="19">
        <f t="shared" ref="F5:F44" si="1">SUM(D5:E5)</f>
        <v>3384</v>
      </c>
      <c r="G5" s="4"/>
      <c r="H5" s="3" t="s">
        <v>4</v>
      </c>
      <c r="I5" s="6">
        <v>1466</v>
      </c>
      <c r="J5" s="6">
        <v>1206</v>
      </c>
      <c r="K5" s="6">
        <v>1256</v>
      </c>
      <c r="L5" s="20">
        <f t="shared" si="0"/>
        <v>2462</v>
      </c>
    </row>
    <row r="6" spans="1:14" ht="13.25" customHeight="1" x14ac:dyDescent="0.2">
      <c r="A6" s="12"/>
      <c r="B6" s="3" t="s">
        <v>10</v>
      </c>
      <c r="C6" s="6">
        <v>6387</v>
      </c>
      <c r="D6" s="6">
        <v>4805</v>
      </c>
      <c r="E6" s="6">
        <v>5444</v>
      </c>
      <c r="F6" s="19">
        <f t="shared" si="1"/>
        <v>10249</v>
      </c>
      <c r="G6" s="4"/>
      <c r="H6" s="3" t="s">
        <v>10</v>
      </c>
      <c r="I6" s="6">
        <v>1105</v>
      </c>
      <c r="J6" s="6">
        <v>949</v>
      </c>
      <c r="K6" s="6">
        <v>924</v>
      </c>
      <c r="L6" s="20">
        <f t="shared" si="0"/>
        <v>1873</v>
      </c>
    </row>
    <row r="7" spans="1:14" ht="13.25" customHeight="1" x14ac:dyDescent="0.2">
      <c r="A7" s="12"/>
      <c r="B7" s="3" t="s">
        <v>11</v>
      </c>
      <c r="C7" s="6">
        <v>3508</v>
      </c>
      <c r="D7" s="6">
        <v>3061</v>
      </c>
      <c r="E7" s="6">
        <v>3330</v>
      </c>
      <c r="F7" s="19">
        <f t="shared" si="1"/>
        <v>6391</v>
      </c>
      <c r="G7" s="4"/>
      <c r="H7" s="3" t="s">
        <v>11</v>
      </c>
      <c r="I7" s="6">
        <v>1744</v>
      </c>
      <c r="J7" s="6">
        <v>1634</v>
      </c>
      <c r="K7" s="6">
        <v>1625</v>
      </c>
      <c r="L7" s="20">
        <f t="shared" si="0"/>
        <v>3259</v>
      </c>
      <c r="M7" s="28"/>
      <c r="N7" s="28"/>
    </row>
    <row r="8" spans="1:14" ht="13.25" customHeight="1" x14ac:dyDescent="0.2">
      <c r="A8" s="12"/>
      <c r="B8" s="3" t="s">
        <v>12</v>
      </c>
      <c r="C8" s="6">
        <v>2551</v>
      </c>
      <c r="D8" s="6">
        <v>2700</v>
      </c>
      <c r="E8" s="6">
        <v>3243</v>
      </c>
      <c r="F8" s="19">
        <f t="shared" si="1"/>
        <v>5943</v>
      </c>
      <c r="G8" s="4"/>
      <c r="H8" s="3" t="s">
        <v>12</v>
      </c>
      <c r="I8" s="6">
        <v>1437</v>
      </c>
      <c r="J8" s="6">
        <v>1366</v>
      </c>
      <c r="K8" s="6">
        <v>1357</v>
      </c>
      <c r="L8" s="20">
        <f t="shared" si="0"/>
        <v>2723</v>
      </c>
    </row>
    <row r="9" spans="1:14" ht="13.25" customHeight="1" x14ac:dyDescent="0.2">
      <c r="A9" s="12"/>
      <c r="B9" s="3" t="s">
        <v>13</v>
      </c>
      <c r="C9" s="6">
        <v>2278</v>
      </c>
      <c r="D9" s="6">
        <v>2169</v>
      </c>
      <c r="E9" s="6">
        <v>2362</v>
      </c>
      <c r="F9" s="19">
        <f t="shared" si="1"/>
        <v>4531</v>
      </c>
      <c r="G9" s="4"/>
      <c r="H9" s="3" t="s">
        <v>13</v>
      </c>
      <c r="I9" s="6">
        <v>1607</v>
      </c>
      <c r="J9" s="6">
        <v>1431</v>
      </c>
      <c r="K9" s="6">
        <v>1607</v>
      </c>
      <c r="L9" s="20">
        <f t="shared" si="0"/>
        <v>3038</v>
      </c>
    </row>
    <row r="10" spans="1:14" ht="13.25" customHeight="1" x14ac:dyDescent="0.2">
      <c r="A10" s="12"/>
      <c r="B10" s="3" t="s">
        <v>14</v>
      </c>
      <c r="C10" s="6">
        <v>2478</v>
      </c>
      <c r="D10" s="6">
        <v>2399</v>
      </c>
      <c r="E10" s="6">
        <v>2721</v>
      </c>
      <c r="F10" s="19">
        <f t="shared" si="1"/>
        <v>5120</v>
      </c>
      <c r="G10" s="4"/>
      <c r="H10" s="3" t="s">
        <v>14</v>
      </c>
      <c r="I10" s="6">
        <v>1429</v>
      </c>
      <c r="J10" s="6">
        <v>1414</v>
      </c>
      <c r="K10" s="6">
        <v>1468</v>
      </c>
      <c r="L10" s="20">
        <f t="shared" si="0"/>
        <v>2882</v>
      </c>
    </row>
    <row r="11" spans="1:14" ht="13.25" customHeight="1" x14ac:dyDescent="0.2">
      <c r="A11" s="12"/>
      <c r="B11" s="3" t="s">
        <v>15</v>
      </c>
      <c r="C11" s="6">
        <v>1565</v>
      </c>
      <c r="D11" s="6">
        <v>1648</v>
      </c>
      <c r="E11" s="6">
        <v>1849</v>
      </c>
      <c r="F11" s="19">
        <f t="shared" si="1"/>
        <v>3497</v>
      </c>
      <c r="G11" s="4"/>
      <c r="H11" s="3" t="s">
        <v>15</v>
      </c>
      <c r="I11" s="6">
        <v>1606</v>
      </c>
      <c r="J11" s="6">
        <v>1617</v>
      </c>
      <c r="K11" s="6">
        <v>1755</v>
      </c>
      <c r="L11" s="20">
        <f t="shared" si="0"/>
        <v>3372</v>
      </c>
    </row>
    <row r="12" spans="1:14" ht="13.25" customHeight="1" x14ac:dyDescent="0.2">
      <c r="A12" s="12"/>
      <c r="B12" s="3" t="s">
        <v>16</v>
      </c>
      <c r="C12" s="6">
        <v>2020</v>
      </c>
      <c r="D12" s="6">
        <v>2282</v>
      </c>
      <c r="E12" s="6">
        <v>2465</v>
      </c>
      <c r="F12" s="19">
        <f t="shared" si="1"/>
        <v>4747</v>
      </c>
      <c r="G12" s="4"/>
      <c r="H12" s="3" t="s">
        <v>16</v>
      </c>
      <c r="I12" s="6">
        <v>1499</v>
      </c>
      <c r="J12" s="6">
        <v>1494</v>
      </c>
      <c r="K12" s="6">
        <v>1575</v>
      </c>
      <c r="L12" s="20">
        <f t="shared" si="0"/>
        <v>3069</v>
      </c>
    </row>
    <row r="13" spans="1:14" ht="13.25" customHeight="1" x14ac:dyDescent="0.2">
      <c r="A13" s="46" t="s">
        <v>5</v>
      </c>
      <c r="B13" s="47"/>
      <c r="C13" s="21">
        <f>SUM(C4:C12)</f>
        <v>24234</v>
      </c>
      <c r="D13" s="21">
        <f>SUM(D4:D12)</f>
        <v>22137</v>
      </c>
      <c r="E13" s="21">
        <f>SUM(E4:E12)</f>
        <v>24671</v>
      </c>
      <c r="F13" s="22">
        <f t="shared" si="1"/>
        <v>46808</v>
      </c>
      <c r="G13" s="48" t="s">
        <v>5</v>
      </c>
      <c r="H13" s="47"/>
      <c r="I13" s="21">
        <f>SUM(I4:I12)</f>
        <v>13791</v>
      </c>
      <c r="J13" s="21">
        <f>SUM(J4:J12)</f>
        <v>12729</v>
      </c>
      <c r="K13" s="21">
        <f>SUM(K4:K12)</f>
        <v>13162</v>
      </c>
      <c r="L13" s="23">
        <f t="shared" si="0"/>
        <v>25891</v>
      </c>
    </row>
    <row r="14" spans="1:14" ht="13.25" customHeight="1" x14ac:dyDescent="0.2">
      <c r="A14" s="12" t="s">
        <v>24</v>
      </c>
      <c r="B14" s="5" t="s">
        <v>8</v>
      </c>
      <c r="C14" s="6">
        <v>1197</v>
      </c>
      <c r="D14" s="6">
        <v>1093</v>
      </c>
      <c r="E14" s="6">
        <v>1184</v>
      </c>
      <c r="F14" s="19">
        <f t="shared" si="1"/>
        <v>2277</v>
      </c>
      <c r="G14" s="2" t="s">
        <v>21</v>
      </c>
      <c r="H14" s="3" t="s">
        <v>8</v>
      </c>
      <c r="I14" s="6">
        <v>1848</v>
      </c>
      <c r="J14" s="6">
        <v>1925</v>
      </c>
      <c r="K14" s="6">
        <v>1909</v>
      </c>
      <c r="L14" s="20">
        <f t="shared" si="0"/>
        <v>3834</v>
      </c>
    </row>
    <row r="15" spans="1:14" ht="13.25" customHeight="1" x14ac:dyDescent="0.2">
      <c r="A15" s="12"/>
      <c r="B15" s="5" t="s">
        <v>4</v>
      </c>
      <c r="C15" s="6">
        <v>2059</v>
      </c>
      <c r="D15" s="6">
        <v>1821</v>
      </c>
      <c r="E15" s="6">
        <v>2004</v>
      </c>
      <c r="F15" s="19">
        <f t="shared" si="1"/>
        <v>3825</v>
      </c>
      <c r="G15" s="4"/>
      <c r="H15" s="3" t="s">
        <v>4</v>
      </c>
      <c r="I15" s="6">
        <v>1165</v>
      </c>
      <c r="J15" s="6">
        <v>1199</v>
      </c>
      <c r="K15" s="6">
        <v>1303</v>
      </c>
      <c r="L15" s="20">
        <f t="shared" si="0"/>
        <v>2502</v>
      </c>
    </row>
    <row r="16" spans="1:14" ht="13.25" customHeight="1" x14ac:dyDescent="0.2">
      <c r="A16" s="12"/>
      <c r="B16" s="5" t="s">
        <v>10</v>
      </c>
      <c r="C16" s="6">
        <v>1125</v>
      </c>
      <c r="D16" s="6">
        <v>1217</v>
      </c>
      <c r="E16" s="6">
        <v>1166</v>
      </c>
      <c r="F16" s="19">
        <f t="shared" si="1"/>
        <v>2383</v>
      </c>
      <c r="G16" s="4"/>
      <c r="H16" s="3" t="s">
        <v>10</v>
      </c>
      <c r="I16" s="6">
        <v>1080</v>
      </c>
      <c r="J16" s="6">
        <v>1075</v>
      </c>
      <c r="K16" s="6">
        <v>1206</v>
      </c>
      <c r="L16" s="20">
        <f t="shared" si="0"/>
        <v>2281</v>
      </c>
    </row>
    <row r="17" spans="1:12" ht="13.25" customHeight="1" x14ac:dyDescent="0.2">
      <c r="A17" s="12"/>
      <c r="B17" s="5" t="s">
        <v>11</v>
      </c>
      <c r="C17" s="6">
        <v>1602</v>
      </c>
      <c r="D17" s="6">
        <v>1647</v>
      </c>
      <c r="E17" s="6">
        <v>1712</v>
      </c>
      <c r="F17" s="19">
        <f t="shared" si="1"/>
        <v>3359</v>
      </c>
      <c r="G17" s="4"/>
      <c r="H17" s="3" t="s">
        <v>11</v>
      </c>
      <c r="I17" s="6">
        <v>1558</v>
      </c>
      <c r="J17" s="6">
        <v>1559</v>
      </c>
      <c r="K17" s="6">
        <v>1595</v>
      </c>
      <c r="L17" s="20">
        <f t="shared" si="0"/>
        <v>3154</v>
      </c>
    </row>
    <row r="18" spans="1:12" ht="13.25" customHeight="1" x14ac:dyDescent="0.2">
      <c r="A18" s="12"/>
      <c r="B18" s="5" t="s">
        <v>12</v>
      </c>
      <c r="C18" s="6">
        <v>1366</v>
      </c>
      <c r="D18" s="6">
        <v>1378</v>
      </c>
      <c r="E18" s="6">
        <v>1345</v>
      </c>
      <c r="F18" s="19">
        <f t="shared" si="1"/>
        <v>2723</v>
      </c>
      <c r="G18" s="4"/>
      <c r="H18" s="3" t="s">
        <v>12</v>
      </c>
      <c r="I18" s="6">
        <v>490</v>
      </c>
      <c r="J18" s="6">
        <v>436</v>
      </c>
      <c r="K18" s="6">
        <v>490</v>
      </c>
      <c r="L18" s="20">
        <f t="shared" si="0"/>
        <v>926</v>
      </c>
    </row>
    <row r="19" spans="1:12" ht="13.25" customHeight="1" x14ac:dyDescent="0.2">
      <c r="A19" s="12"/>
      <c r="B19" s="5" t="s">
        <v>13</v>
      </c>
      <c r="C19" s="6">
        <v>2955</v>
      </c>
      <c r="D19" s="6">
        <v>3114</v>
      </c>
      <c r="E19" s="6">
        <v>3386</v>
      </c>
      <c r="F19" s="19">
        <f t="shared" si="1"/>
        <v>6500</v>
      </c>
      <c r="G19" s="48" t="s">
        <v>5</v>
      </c>
      <c r="H19" s="47"/>
      <c r="I19" s="21">
        <f>SUM(I14:I18)</f>
        <v>6141</v>
      </c>
      <c r="J19" s="21">
        <f>SUM(J14:J18)</f>
        <v>6194</v>
      </c>
      <c r="K19" s="21">
        <f>SUM(K14:K18)</f>
        <v>6503</v>
      </c>
      <c r="L19" s="23">
        <f t="shared" si="0"/>
        <v>12697</v>
      </c>
    </row>
    <row r="20" spans="1:12" ht="13.25" customHeight="1" x14ac:dyDescent="0.2">
      <c r="A20" s="12"/>
      <c r="B20" s="5" t="s">
        <v>14</v>
      </c>
      <c r="C20" s="6">
        <v>897</v>
      </c>
      <c r="D20" s="6">
        <v>917</v>
      </c>
      <c r="E20" s="6">
        <v>891</v>
      </c>
      <c r="F20" s="19">
        <f t="shared" si="1"/>
        <v>1808</v>
      </c>
      <c r="G20" s="4" t="s">
        <v>19</v>
      </c>
      <c r="H20" s="5" t="s">
        <v>8</v>
      </c>
      <c r="I20" s="6">
        <v>886</v>
      </c>
      <c r="J20" s="6">
        <v>931</v>
      </c>
      <c r="K20" s="6">
        <v>984</v>
      </c>
      <c r="L20" s="20">
        <f t="shared" si="0"/>
        <v>1915</v>
      </c>
    </row>
    <row r="21" spans="1:12" ht="13.25" customHeight="1" x14ac:dyDescent="0.2">
      <c r="A21" s="46" t="s">
        <v>5</v>
      </c>
      <c r="B21" s="47"/>
      <c r="C21" s="21">
        <f>SUM(C14:C20)</f>
        <v>11201</v>
      </c>
      <c r="D21" s="21">
        <f>SUM(D14:D20)</f>
        <v>11187</v>
      </c>
      <c r="E21" s="21">
        <f>SUM(E14:E20)</f>
        <v>11688</v>
      </c>
      <c r="F21" s="22">
        <f t="shared" si="1"/>
        <v>22875</v>
      </c>
      <c r="G21" s="4"/>
      <c r="H21" s="5" t="s">
        <v>4</v>
      </c>
      <c r="I21" s="6">
        <v>2090</v>
      </c>
      <c r="J21" s="6">
        <v>2157</v>
      </c>
      <c r="K21" s="6">
        <v>1893</v>
      </c>
      <c r="L21" s="20">
        <f t="shared" si="0"/>
        <v>4050</v>
      </c>
    </row>
    <row r="22" spans="1:12" ht="13.25" customHeight="1" x14ac:dyDescent="0.2">
      <c r="A22" s="12" t="s">
        <v>17</v>
      </c>
      <c r="B22" s="5" t="s">
        <v>8</v>
      </c>
      <c r="C22" s="6">
        <v>2807</v>
      </c>
      <c r="D22" s="6">
        <v>2314</v>
      </c>
      <c r="E22" s="6">
        <v>2519</v>
      </c>
      <c r="F22" s="19">
        <f t="shared" si="1"/>
        <v>4833</v>
      </c>
      <c r="G22" s="4"/>
      <c r="H22" s="5" t="s">
        <v>10</v>
      </c>
      <c r="I22" s="6">
        <v>1125</v>
      </c>
      <c r="J22" s="6">
        <v>1114</v>
      </c>
      <c r="K22" s="6">
        <v>1025</v>
      </c>
      <c r="L22" s="20">
        <f t="shared" si="0"/>
        <v>2139</v>
      </c>
    </row>
    <row r="23" spans="1:12" ht="13.25" customHeight="1" x14ac:dyDescent="0.2">
      <c r="A23" s="12"/>
      <c r="B23" s="5" t="s">
        <v>4</v>
      </c>
      <c r="C23" s="6">
        <v>2068</v>
      </c>
      <c r="D23" s="6">
        <v>1613</v>
      </c>
      <c r="E23" s="6">
        <v>1775</v>
      </c>
      <c r="F23" s="19">
        <f t="shared" si="1"/>
        <v>3388</v>
      </c>
      <c r="G23" s="48" t="s">
        <v>5</v>
      </c>
      <c r="H23" s="47"/>
      <c r="I23" s="21">
        <f>SUM(I20:I22)</f>
        <v>4101</v>
      </c>
      <c r="J23" s="21">
        <f>SUM(J20:J22)</f>
        <v>4202</v>
      </c>
      <c r="K23" s="21">
        <f>SUM(K20:K22)</f>
        <v>3902</v>
      </c>
      <c r="L23" s="23">
        <f t="shared" si="0"/>
        <v>8104</v>
      </c>
    </row>
    <row r="24" spans="1:12" ht="13.25" customHeight="1" x14ac:dyDescent="0.2">
      <c r="A24" s="12"/>
      <c r="B24" s="5" t="s">
        <v>10</v>
      </c>
      <c r="C24" s="6">
        <v>1288</v>
      </c>
      <c r="D24" s="6">
        <v>1095</v>
      </c>
      <c r="E24" s="6">
        <v>1259</v>
      </c>
      <c r="F24" s="19">
        <f t="shared" si="1"/>
        <v>2354</v>
      </c>
      <c r="G24" s="4" t="s">
        <v>22</v>
      </c>
      <c r="H24" s="5" t="s">
        <v>8</v>
      </c>
      <c r="I24" s="6">
        <v>519</v>
      </c>
      <c r="J24" s="6">
        <v>490</v>
      </c>
      <c r="K24" s="6">
        <v>504</v>
      </c>
      <c r="L24" s="20">
        <f t="shared" si="0"/>
        <v>994</v>
      </c>
    </row>
    <row r="25" spans="1:12" ht="13.25" customHeight="1" x14ac:dyDescent="0.2">
      <c r="A25" s="12"/>
      <c r="B25" s="5" t="s">
        <v>11</v>
      </c>
      <c r="C25" s="6">
        <v>1167</v>
      </c>
      <c r="D25" s="6">
        <v>1054</v>
      </c>
      <c r="E25" s="6">
        <v>1058</v>
      </c>
      <c r="F25" s="19">
        <f t="shared" si="1"/>
        <v>2112</v>
      </c>
      <c r="G25" s="4"/>
      <c r="H25" s="5" t="s">
        <v>4</v>
      </c>
      <c r="I25" s="6">
        <v>1244</v>
      </c>
      <c r="J25" s="6">
        <v>1236</v>
      </c>
      <c r="K25" s="6">
        <v>1256</v>
      </c>
      <c r="L25" s="20">
        <f t="shared" si="0"/>
        <v>2492</v>
      </c>
    </row>
    <row r="26" spans="1:12" ht="13.25" customHeight="1" x14ac:dyDescent="0.2">
      <c r="A26" s="12"/>
      <c r="B26" s="5" t="s">
        <v>12</v>
      </c>
      <c r="C26" s="6">
        <v>1711</v>
      </c>
      <c r="D26" s="6">
        <v>1597</v>
      </c>
      <c r="E26" s="6">
        <v>1632</v>
      </c>
      <c r="F26" s="19">
        <f t="shared" si="1"/>
        <v>3229</v>
      </c>
      <c r="G26" s="4"/>
      <c r="H26" s="5" t="s">
        <v>10</v>
      </c>
      <c r="I26" s="6">
        <v>1062</v>
      </c>
      <c r="J26" s="6">
        <v>1183</v>
      </c>
      <c r="K26" s="6">
        <v>1229</v>
      </c>
      <c r="L26" s="20">
        <f t="shared" si="0"/>
        <v>2412</v>
      </c>
    </row>
    <row r="27" spans="1:12" ht="13.25" customHeight="1" x14ac:dyDescent="0.2">
      <c r="A27" s="46" t="s">
        <v>5</v>
      </c>
      <c r="B27" s="47"/>
      <c r="C27" s="21">
        <f>SUM(C22:C26)</f>
        <v>9041</v>
      </c>
      <c r="D27" s="21">
        <f>SUM(D22:D26)</f>
        <v>7673</v>
      </c>
      <c r="E27" s="21">
        <f>SUM(E22:E26)</f>
        <v>8243</v>
      </c>
      <c r="F27" s="22">
        <f t="shared" si="1"/>
        <v>15916</v>
      </c>
      <c r="G27" s="4"/>
      <c r="H27" s="5" t="s">
        <v>11</v>
      </c>
      <c r="I27" s="6">
        <v>264</v>
      </c>
      <c r="J27" s="6">
        <v>327</v>
      </c>
      <c r="K27" s="6">
        <v>285</v>
      </c>
      <c r="L27" s="20">
        <f t="shared" si="0"/>
        <v>612</v>
      </c>
    </row>
    <row r="28" spans="1:12" ht="13.25" customHeight="1" x14ac:dyDescent="0.2">
      <c r="A28" s="12" t="s">
        <v>25</v>
      </c>
      <c r="B28" s="5" t="s">
        <v>8</v>
      </c>
      <c r="C28" s="6">
        <v>2222</v>
      </c>
      <c r="D28" s="6">
        <v>2046</v>
      </c>
      <c r="E28" s="6">
        <v>2239</v>
      </c>
      <c r="F28" s="19">
        <f t="shared" si="1"/>
        <v>4285</v>
      </c>
      <c r="G28" s="48" t="s">
        <v>5</v>
      </c>
      <c r="H28" s="47"/>
      <c r="I28" s="21">
        <f>SUM(I24:I27)</f>
        <v>3089</v>
      </c>
      <c r="J28" s="21">
        <f>SUM(J24:J27)</f>
        <v>3236</v>
      </c>
      <c r="K28" s="21">
        <f>SUM(K24:K27)</f>
        <v>3274</v>
      </c>
      <c r="L28" s="23">
        <f t="shared" si="0"/>
        <v>6510</v>
      </c>
    </row>
    <row r="29" spans="1:12" ht="13.25" customHeight="1" x14ac:dyDescent="0.2">
      <c r="A29" s="12"/>
      <c r="B29" s="5" t="s">
        <v>4</v>
      </c>
      <c r="C29" s="6">
        <v>1514</v>
      </c>
      <c r="D29" s="6">
        <v>1553</v>
      </c>
      <c r="E29" s="6">
        <v>1609</v>
      </c>
      <c r="F29" s="19">
        <f t="shared" si="1"/>
        <v>3162</v>
      </c>
      <c r="G29" s="4" t="s">
        <v>23</v>
      </c>
      <c r="H29" s="5" t="s">
        <v>8</v>
      </c>
      <c r="I29" s="6">
        <v>1284</v>
      </c>
      <c r="J29" s="6">
        <v>1406</v>
      </c>
      <c r="K29" s="6">
        <v>1416</v>
      </c>
      <c r="L29" s="20">
        <f t="shared" si="0"/>
        <v>2822</v>
      </c>
    </row>
    <row r="30" spans="1:12" ht="13.25" customHeight="1" x14ac:dyDescent="0.2">
      <c r="A30" s="12"/>
      <c r="B30" s="5" t="s">
        <v>10</v>
      </c>
      <c r="C30" s="6">
        <v>1584</v>
      </c>
      <c r="D30" s="6">
        <v>1557</v>
      </c>
      <c r="E30" s="6">
        <v>1683</v>
      </c>
      <c r="F30" s="19">
        <f t="shared" si="1"/>
        <v>3240</v>
      </c>
      <c r="G30" s="4"/>
      <c r="H30" s="5" t="s">
        <v>4</v>
      </c>
      <c r="I30" s="6">
        <v>922</v>
      </c>
      <c r="J30" s="6">
        <v>914</v>
      </c>
      <c r="K30" s="6">
        <v>938</v>
      </c>
      <c r="L30" s="20">
        <f t="shared" si="0"/>
        <v>1852</v>
      </c>
    </row>
    <row r="31" spans="1:12" ht="13.25" customHeight="1" x14ac:dyDescent="0.2">
      <c r="A31" s="12"/>
      <c r="B31" s="5" t="s">
        <v>11</v>
      </c>
      <c r="C31" s="6">
        <v>1948</v>
      </c>
      <c r="D31" s="6">
        <v>1968</v>
      </c>
      <c r="E31" s="6">
        <v>2121</v>
      </c>
      <c r="F31" s="19">
        <f t="shared" si="1"/>
        <v>4089</v>
      </c>
      <c r="G31" s="4"/>
      <c r="H31" s="5" t="s">
        <v>10</v>
      </c>
      <c r="I31" s="6">
        <v>1004</v>
      </c>
      <c r="J31" s="6">
        <v>847</v>
      </c>
      <c r="K31" s="6">
        <v>946</v>
      </c>
      <c r="L31" s="20">
        <f t="shared" si="0"/>
        <v>1793</v>
      </c>
    </row>
    <row r="32" spans="1:12" ht="13.25" customHeight="1" x14ac:dyDescent="0.2">
      <c r="A32" s="46" t="s">
        <v>5</v>
      </c>
      <c r="B32" s="47"/>
      <c r="C32" s="21">
        <f>SUM(C28:C31)</f>
        <v>7268</v>
      </c>
      <c r="D32" s="21">
        <f>SUM(D28:D31)</f>
        <v>7124</v>
      </c>
      <c r="E32" s="21">
        <f>SUM(E28:E31)</f>
        <v>7652</v>
      </c>
      <c r="F32" s="22">
        <f t="shared" si="1"/>
        <v>14776</v>
      </c>
      <c r="G32" s="4"/>
      <c r="H32" s="5" t="s">
        <v>11</v>
      </c>
      <c r="I32" s="6">
        <v>1416</v>
      </c>
      <c r="J32" s="6">
        <v>1412</v>
      </c>
      <c r="K32" s="6">
        <v>1540</v>
      </c>
      <c r="L32" s="20">
        <f t="shared" si="0"/>
        <v>2952</v>
      </c>
    </row>
    <row r="33" spans="1:12" ht="13.25" customHeight="1" x14ac:dyDescent="0.2">
      <c r="A33" s="12" t="s">
        <v>26</v>
      </c>
      <c r="B33" s="5" t="s">
        <v>8</v>
      </c>
      <c r="C33" s="6">
        <v>737</v>
      </c>
      <c r="D33" s="6">
        <v>733</v>
      </c>
      <c r="E33" s="6">
        <v>792</v>
      </c>
      <c r="F33" s="19">
        <f t="shared" si="1"/>
        <v>1525</v>
      </c>
      <c r="G33" s="4"/>
      <c r="H33" s="5" t="s">
        <v>12</v>
      </c>
      <c r="I33" s="6">
        <v>911</v>
      </c>
      <c r="J33" s="6">
        <v>1039</v>
      </c>
      <c r="K33" s="6">
        <v>1016</v>
      </c>
      <c r="L33" s="20">
        <f t="shared" si="0"/>
        <v>2055</v>
      </c>
    </row>
    <row r="34" spans="1:12" ht="13.25" customHeight="1" x14ac:dyDescent="0.2">
      <c r="A34" s="12"/>
      <c r="B34" s="5" t="s">
        <v>4</v>
      </c>
      <c r="C34" s="6">
        <v>993</v>
      </c>
      <c r="D34" s="6">
        <v>1071</v>
      </c>
      <c r="E34" s="6">
        <v>1107</v>
      </c>
      <c r="F34" s="19">
        <f t="shared" si="1"/>
        <v>2178</v>
      </c>
      <c r="G34" s="4"/>
      <c r="H34" s="5" t="s">
        <v>13</v>
      </c>
      <c r="I34" s="6">
        <v>767</v>
      </c>
      <c r="J34" s="6">
        <v>734</v>
      </c>
      <c r="K34" s="6">
        <v>729</v>
      </c>
      <c r="L34" s="20">
        <f t="shared" si="0"/>
        <v>1463</v>
      </c>
    </row>
    <row r="35" spans="1:12" ht="13.25" customHeight="1" x14ac:dyDescent="0.2">
      <c r="A35" s="12"/>
      <c r="B35" s="5" t="s">
        <v>10</v>
      </c>
      <c r="C35" s="6">
        <v>965</v>
      </c>
      <c r="D35" s="6">
        <v>1048</v>
      </c>
      <c r="E35" s="6">
        <v>1007</v>
      </c>
      <c r="F35" s="19">
        <f t="shared" si="1"/>
        <v>2055</v>
      </c>
      <c r="G35" s="48" t="s">
        <v>5</v>
      </c>
      <c r="H35" s="47"/>
      <c r="I35" s="21">
        <f>SUM(I29:I34)</f>
        <v>6304</v>
      </c>
      <c r="J35" s="21">
        <f>SUM(J29:J34)</f>
        <v>6352</v>
      </c>
      <c r="K35" s="21">
        <f>SUM(K29:K34)</f>
        <v>6585</v>
      </c>
      <c r="L35" s="23">
        <f t="shared" si="0"/>
        <v>12937</v>
      </c>
    </row>
    <row r="36" spans="1:12" ht="13.25" customHeight="1" x14ac:dyDescent="0.2">
      <c r="A36" s="12"/>
      <c r="B36" s="5" t="s">
        <v>11</v>
      </c>
      <c r="C36" s="6">
        <v>1119</v>
      </c>
      <c r="D36" s="6">
        <v>1027</v>
      </c>
      <c r="E36" s="6">
        <v>1053</v>
      </c>
      <c r="F36" s="19">
        <f t="shared" si="1"/>
        <v>2080</v>
      </c>
      <c r="G36" s="49"/>
      <c r="H36" s="50"/>
      <c r="I36" s="18"/>
      <c r="J36" s="18"/>
      <c r="K36" s="18"/>
      <c r="L36" s="20"/>
    </row>
    <row r="37" spans="1:12" ht="13.25" customHeight="1" x14ac:dyDescent="0.2">
      <c r="A37" s="46" t="s">
        <v>5</v>
      </c>
      <c r="B37" s="47"/>
      <c r="C37" s="21">
        <f>SUM(C33:C36)</f>
        <v>3814</v>
      </c>
      <c r="D37" s="21">
        <f>SUM(D33:D36)</f>
        <v>3879</v>
      </c>
      <c r="E37" s="21">
        <f>SUM(E33:E36)</f>
        <v>3959</v>
      </c>
      <c r="F37" s="22">
        <f t="shared" si="1"/>
        <v>7838</v>
      </c>
      <c r="G37" s="51" t="s">
        <v>6</v>
      </c>
      <c r="H37" s="52"/>
      <c r="I37" s="31">
        <f>C13+C21+C27+C32+C37+C44+I13+I19+I23+I28+I35</f>
        <v>97540</v>
      </c>
      <c r="J37" s="31">
        <f>D13+D21+D27+D32+D37+D44+J13+J19+J23+J28+J35</f>
        <v>92548</v>
      </c>
      <c r="K37" s="31">
        <f>E13+E21+E27+E32+E37+E44+K13+K19+K23+K28+K35</f>
        <v>97748</v>
      </c>
      <c r="L37" s="32">
        <f>SUM(J37:K37)</f>
        <v>190296</v>
      </c>
    </row>
    <row r="38" spans="1:12" ht="13.25" customHeight="1" x14ac:dyDescent="0.2">
      <c r="A38" s="12" t="s">
        <v>27</v>
      </c>
      <c r="B38" s="5" t="s">
        <v>8</v>
      </c>
      <c r="C38" s="6">
        <v>1040</v>
      </c>
      <c r="D38" s="6">
        <v>1051</v>
      </c>
      <c r="E38" s="6">
        <v>1084</v>
      </c>
      <c r="F38" s="19">
        <f t="shared" si="1"/>
        <v>2135</v>
      </c>
      <c r="G38" s="53"/>
      <c r="H38" s="54"/>
      <c r="I38" s="27"/>
      <c r="J38" s="27"/>
      <c r="K38" s="27"/>
      <c r="L38" s="30"/>
    </row>
    <row r="39" spans="1:12" ht="13.25" customHeight="1" x14ac:dyDescent="0.2">
      <c r="A39" s="12"/>
      <c r="B39" s="5" t="s">
        <v>4</v>
      </c>
      <c r="C39" s="6">
        <v>754</v>
      </c>
      <c r="D39" s="6">
        <v>763</v>
      </c>
      <c r="E39" s="6">
        <v>763</v>
      </c>
      <c r="F39" s="19">
        <f t="shared" si="1"/>
        <v>1526</v>
      </c>
      <c r="G39" s="55" t="s">
        <v>29</v>
      </c>
      <c r="H39" s="50"/>
      <c r="I39" s="6">
        <f>I37-'0101'!I37</f>
        <v>-123</v>
      </c>
      <c r="J39" s="6">
        <f>J37-'0101'!J37</f>
        <v>-86</v>
      </c>
      <c r="K39" s="6">
        <f>K37-'0101'!K37</f>
        <v>-115</v>
      </c>
      <c r="L39" s="33">
        <f>SUM(J39:K39)</f>
        <v>-201</v>
      </c>
    </row>
    <row r="40" spans="1:12" ht="13.25" customHeight="1" x14ac:dyDescent="0.2">
      <c r="A40" s="12"/>
      <c r="B40" s="5" t="s">
        <v>10</v>
      </c>
      <c r="C40" s="6">
        <v>1152</v>
      </c>
      <c r="D40" s="6">
        <v>1116</v>
      </c>
      <c r="E40" s="6">
        <v>1098</v>
      </c>
      <c r="F40" s="19">
        <f t="shared" si="1"/>
        <v>2214</v>
      </c>
      <c r="G40" s="55"/>
      <c r="H40" s="56"/>
      <c r="I40" s="6"/>
      <c r="J40" s="6"/>
      <c r="K40" s="6"/>
      <c r="L40" s="13"/>
    </row>
    <row r="41" spans="1:12" ht="13.25" customHeight="1" x14ac:dyDescent="0.2">
      <c r="A41" s="12"/>
      <c r="B41" s="5" t="s">
        <v>11</v>
      </c>
      <c r="C41" s="6">
        <v>1705</v>
      </c>
      <c r="D41" s="6">
        <v>1556</v>
      </c>
      <c r="E41" s="6">
        <v>1745</v>
      </c>
      <c r="F41" s="19">
        <f t="shared" si="1"/>
        <v>3301</v>
      </c>
      <c r="G41" s="55" t="s">
        <v>28</v>
      </c>
      <c r="H41" s="56"/>
      <c r="I41" s="6">
        <f>I37-96685</f>
        <v>855</v>
      </c>
      <c r="J41" s="6">
        <f>J37-92467</f>
        <v>81</v>
      </c>
      <c r="K41" s="6">
        <f>K37-97389</f>
        <v>359</v>
      </c>
      <c r="L41" s="33">
        <f>SUM(J41:K41)</f>
        <v>440</v>
      </c>
    </row>
    <row r="42" spans="1:12" ht="13.25" customHeight="1" x14ac:dyDescent="0.2">
      <c r="A42" s="12"/>
      <c r="B42" s="5" t="s">
        <v>12</v>
      </c>
      <c r="C42" s="6">
        <v>1381</v>
      </c>
      <c r="D42" s="6">
        <v>1236</v>
      </c>
      <c r="E42" s="6">
        <v>1296</v>
      </c>
      <c r="F42" s="19">
        <f t="shared" si="1"/>
        <v>2532</v>
      </c>
      <c r="G42" s="49"/>
      <c r="H42" s="50"/>
      <c r="I42" s="6"/>
      <c r="J42" s="6"/>
      <c r="K42" s="6"/>
      <c r="L42" s="13"/>
    </row>
    <row r="43" spans="1:12" ht="13.25" customHeight="1" x14ac:dyDescent="0.2">
      <c r="A43" s="12"/>
      <c r="B43" s="5" t="s">
        <v>13</v>
      </c>
      <c r="C43" s="6">
        <v>2524</v>
      </c>
      <c r="D43" s="6">
        <v>2113</v>
      </c>
      <c r="E43" s="6">
        <v>2123</v>
      </c>
      <c r="F43" s="19">
        <f t="shared" si="1"/>
        <v>4236</v>
      </c>
      <c r="G43" s="49"/>
      <c r="H43" s="50"/>
      <c r="I43" s="6"/>
      <c r="J43" s="6"/>
      <c r="K43" s="6"/>
      <c r="L43" s="13"/>
    </row>
    <row r="44" spans="1:12" ht="13.25" customHeight="1" thickBot="1" x14ac:dyDescent="0.25">
      <c r="A44" s="57" t="s">
        <v>5</v>
      </c>
      <c r="B44" s="58"/>
      <c r="C44" s="24">
        <f>SUM(C38:C43)</f>
        <v>8556</v>
      </c>
      <c r="D44" s="24">
        <f>SUM(D38:D43)</f>
        <v>7835</v>
      </c>
      <c r="E44" s="24">
        <f>SUM(E38:E43)</f>
        <v>8109</v>
      </c>
      <c r="F44" s="25">
        <f t="shared" si="1"/>
        <v>15944</v>
      </c>
      <c r="G44" s="59"/>
      <c r="H44" s="60"/>
      <c r="I44" s="14"/>
      <c r="J44" s="14"/>
      <c r="K44" s="14"/>
      <c r="L44" s="15"/>
    </row>
    <row r="45" spans="1:12" ht="12.5" thickTop="1" x14ac:dyDescent="0.2"/>
  </sheetData>
  <mergeCells count="25">
    <mergeCell ref="G41:H41"/>
    <mergeCell ref="G42:H42"/>
    <mergeCell ref="G43:H43"/>
    <mergeCell ref="A44:B44"/>
    <mergeCell ref="G44:H44"/>
    <mergeCell ref="A37:B37"/>
    <mergeCell ref="G37:H37"/>
    <mergeCell ref="G38:H38"/>
    <mergeCell ref="G39:H39"/>
    <mergeCell ref="G40:H40"/>
    <mergeCell ref="A27:B27"/>
    <mergeCell ref="G28:H28"/>
    <mergeCell ref="A32:B32"/>
    <mergeCell ref="G35:H35"/>
    <mergeCell ref="G36:H36"/>
    <mergeCell ref="A13:B13"/>
    <mergeCell ref="G13:H13"/>
    <mergeCell ref="G19:H19"/>
    <mergeCell ref="A21:B21"/>
    <mergeCell ref="G23:H23"/>
    <mergeCell ref="K1:L1"/>
    <mergeCell ref="A2:B3"/>
    <mergeCell ref="C2:F2"/>
    <mergeCell ref="G2:H3"/>
    <mergeCell ref="I2:L2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16:F43 F4:F15 L4:L34 L3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50"/>
  <sheetViews>
    <sheetView view="pageBreakPreview" zoomScaleNormal="100" zoomScaleSheetLayoutView="100" workbookViewId="0">
      <pane ySplit="3" topLeftCell="A4" activePane="bottomLeft" state="frozen"/>
      <selection pane="bottomLeft"/>
    </sheetView>
  </sheetViews>
  <sheetFormatPr defaultColWidth="9.09765625" defaultRowHeight="12" x14ac:dyDescent="0.2"/>
  <cols>
    <col min="1" max="1" width="9.69921875" style="1" customWidth="1"/>
    <col min="2" max="2" width="8.69921875" style="1" customWidth="1"/>
    <col min="3" max="6" width="12.69921875" style="1" customWidth="1"/>
    <col min="7" max="7" width="9.69921875" style="1" customWidth="1"/>
    <col min="8" max="8" width="8.69921875" style="1" customWidth="1"/>
    <col min="9" max="12" width="12.69921875" style="1" customWidth="1"/>
    <col min="13" max="16384" width="9.09765625" style="1"/>
  </cols>
  <sheetData>
    <row r="1" spans="1:14" ht="12.5" thickBot="1" x14ac:dyDescent="0.25">
      <c r="K1" s="35" t="s">
        <v>30</v>
      </c>
      <c r="L1" s="36"/>
    </row>
    <row r="2" spans="1:14" ht="12.5" thickTop="1" x14ac:dyDescent="0.2">
      <c r="A2" s="37" t="s">
        <v>0</v>
      </c>
      <c r="B2" s="38"/>
      <c r="C2" s="41" t="s">
        <v>7</v>
      </c>
      <c r="D2" s="42"/>
      <c r="E2" s="42"/>
      <c r="F2" s="42"/>
      <c r="G2" s="43" t="s">
        <v>0</v>
      </c>
      <c r="H2" s="38"/>
      <c r="I2" s="41" t="s">
        <v>7</v>
      </c>
      <c r="J2" s="42"/>
      <c r="K2" s="42"/>
      <c r="L2" s="45"/>
    </row>
    <row r="3" spans="1:14" ht="12.5" thickBot="1" x14ac:dyDescent="0.25">
      <c r="A3" s="39"/>
      <c r="B3" s="40"/>
      <c r="C3" s="8" t="s">
        <v>1</v>
      </c>
      <c r="D3" s="8" t="s">
        <v>2</v>
      </c>
      <c r="E3" s="8" t="s">
        <v>3</v>
      </c>
      <c r="F3" s="9" t="s">
        <v>20</v>
      </c>
      <c r="G3" s="44"/>
      <c r="H3" s="40"/>
      <c r="I3" s="8" t="s">
        <v>1</v>
      </c>
      <c r="J3" s="8" t="s">
        <v>2</v>
      </c>
      <c r="K3" s="8" t="s">
        <v>3</v>
      </c>
      <c r="L3" s="10" t="s">
        <v>20</v>
      </c>
    </row>
    <row r="4" spans="1:14" ht="13.25" customHeight="1" thickTop="1" x14ac:dyDescent="0.2">
      <c r="A4" s="11" t="s">
        <v>9</v>
      </c>
      <c r="B4" s="7" t="s">
        <v>8</v>
      </c>
      <c r="C4" s="29">
        <v>1620</v>
      </c>
      <c r="D4" s="29">
        <v>1429</v>
      </c>
      <c r="E4" s="29">
        <v>1526</v>
      </c>
      <c r="F4" s="16">
        <f>SUM(D4:E4)</f>
        <v>2955</v>
      </c>
      <c r="G4" s="34" t="s">
        <v>18</v>
      </c>
      <c r="H4" s="26" t="s">
        <v>8</v>
      </c>
      <c r="I4" s="29">
        <v>1892</v>
      </c>
      <c r="J4" s="29">
        <v>1609</v>
      </c>
      <c r="K4" s="29">
        <v>1593</v>
      </c>
      <c r="L4" s="17">
        <f t="shared" ref="L4:L35" si="0">SUM(J4:K4)</f>
        <v>3202</v>
      </c>
    </row>
    <row r="5" spans="1:14" ht="13.25" customHeight="1" x14ac:dyDescent="0.2">
      <c r="A5" s="12"/>
      <c r="B5" s="3" t="s">
        <v>4</v>
      </c>
      <c r="C5" s="6">
        <v>1838</v>
      </c>
      <c r="D5" s="6">
        <v>1644</v>
      </c>
      <c r="E5" s="6">
        <v>1744</v>
      </c>
      <c r="F5" s="19">
        <f t="shared" ref="F5:F44" si="1">SUM(D5:E5)</f>
        <v>3388</v>
      </c>
      <c r="G5" s="4"/>
      <c r="H5" s="3" t="s">
        <v>4</v>
      </c>
      <c r="I5" s="6">
        <v>1454</v>
      </c>
      <c r="J5" s="6">
        <v>1194</v>
      </c>
      <c r="K5" s="6">
        <v>1248</v>
      </c>
      <c r="L5" s="20">
        <f t="shared" si="0"/>
        <v>2442</v>
      </c>
    </row>
    <row r="6" spans="1:14" ht="13.25" customHeight="1" x14ac:dyDescent="0.2">
      <c r="A6" s="12"/>
      <c r="B6" s="3" t="s">
        <v>10</v>
      </c>
      <c r="C6" s="6">
        <v>6409</v>
      </c>
      <c r="D6" s="6">
        <v>4821</v>
      </c>
      <c r="E6" s="6">
        <v>5471</v>
      </c>
      <c r="F6" s="19">
        <f t="shared" si="1"/>
        <v>10292</v>
      </c>
      <c r="G6" s="4"/>
      <c r="H6" s="3" t="s">
        <v>10</v>
      </c>
      <c r="I6" s="6">
        <v>1103</v>
      </c>
      <c r="J6" s="6">
        <v>948</v>
      </c>
      <c r="K6" s="6">
        <v>922</v>
      </c>
      <c r="L6" s="20">
        <f t="shared" si="0"/>
        <v>1870</v>
      </c>
    </row>
    <row r="7" spans="1:14" ht="13.25" customHeight="1" x14ac:dyDescent="0.2">
      <c r="A7" s="12"/>
      <c r="B7" s="3" t="s">
        <v>11</v>
      </c>
      <c r="C7" s="6">
        <v>3513</v>
      </c>
      <c r="D7" s="6">
        <v>3063</v>
      </c>
      <c r="E7" s="6">
        <v>3335</v>
      </c>
      <c r="F7" s="19">
        <f t="shared" si="1"/>
        <v>6398</v>
      </c>
      <c r="G7" s="4"/>
      <c r="H7" s="3" t="s">
        <v>11</v>
      </c>
      <c r="I7" s="6">
        <v>1745</v>
      </c>
      <c r="J7" s="6">
        <v>1630</v>
      </c>
      <c r="K7" s="6">
        <v>1623</v>
      </c>
      <c r="L7" s="20">
        <f t="shared" si="0"/>
        <v>3253</v>
      </c>
      <c r="M7" s="28"/>
      <c r="N7" s="28"/>
    </row>
    <row r="8" spans="1:14" ht="13.25" customHeight="1" x14ac:dyDescent="0.2">
      <c r="A8" s="12"/>
      <c r="B8" s="3" t="s">
        <v>12</v>
      </c>
      <c r="C8" s="6">
        <v>2549</v>
      </c>
      <c r="D8" s="6">
        <v>2708</v>
      </c>
      <c r="E8" s="6">
        <v>3245</v>
      </c>
      <c r="F8" s="19">
        <f t="shared" si="1"/>
        <v>5953</v>
      </c>
      <c r="G8" s="4"/>
      <c r="H8" s="3" t="s">
        <v>12</v>
      </c>
      <c r="I8" s="6">
        <v>1438</v>
      </c>
      <c r="J8" s="6">
        <v>1365</v>
      </c>
      <c r="K8" s="6">
        <v>1357</v>
      </c>
      <c r="L8" s="20">
        <f t="shared" si="0"/>
        <v>2722</v>
      </c>
    </row>
    <row r="9" spans="1:14" ht="13.25" customHeight="1" x14ac:dyDescent="0.2">
      <c r="A9" s="12"/>
      <c r="B9" s="3" t="s">
        <v>13</v>
      </c>
      <c r="C9" s="6">
        <v>2278</v>
      </c>
      <c r="D9" s="6">
        <v>2176</v>
      </c>
      <c r="E9" s="6">
        <v>2365</v>
      </c>
      <c r="F9" s="19">
        <f t="shared" si="1"/>
        <v>4541</v>
      </c>
      <c r="G9" s="4"/>
      <c r="H9" s="3" t="s">
        <v>13</v>
      </c>
      <c r="I9" s="6">
        <v>1608</v>
      </c>
      <c r="J9" s="6">
        <v>1431</v>
      </c>
      <c r="K9" s="6">
        <v>1606</v>
      </c>
      <c r="L9" s="20">
        <f t="shared" si="0"/>
        <v>3037</v>
      </c>
    </row>
    <row r="10" spans="1:14" ht="13.25" customHeight="1" x14ac:dyDescent="0.2">
      <c r="A10" s="12"/>
      <c r="B10" s="3" t="s">
        <v>14</v>
      </c>
      <c r="C10" s="6">
        <v>2487</v>
      </c>
      <c r="D10" s="6">
        <v>2413</v>
      </c>
      <c r="E10" s="6">
        <v>2728</v>
      </c>
      <c r="F10" s="19">
        <f t="shared" si="1"/>
        <v>5141</v>
      </c>
      <c r="G10" s="4"/>
      <c r="H10" s="3" t="s">
        <v>14</v>
      </c>
      <c r="I10" s="6">
        <v>1436</v>
      </c>
      <c r="J10" s="6">
        <v>1414</v>
      </c>
      <c r="K10" s="6">
        <v>1477</v>
      </c>
      <c r="L10" s="20">
        <f t="shared" si="0"/>
        <v>2891</v>
      </c>
    </row>
    <row r="11" spans="1:14" ht="13.25" customHeight="1" x14ac:dyDescent="0.2">
      <c r="A11" s="12"/>
      <c r="B11" s="3" t="s">
        <v>15</v>
      </c>
      <c r="C11" s="6">
        <v>1570</v>
      </c>
      <c r="D11" s="6">
        <v>1654</v>
      </c>
      <c r="E11" s="6">
        <v>1853</v>
      </c>
      <c r="F11" s="19">
        <f t="shared" si="1"/>
        <v>3507</v>
      </c>
      <c r="G11" s="4"/>
      <c r="H11" s="3" t="s">
        <v>15</v>
      </c>
      <c r="I11" s="6">
        <v>1603</v>
      </c>
      <c r="J11" s="6">
        <v>1614</v>
      </c>
      <c r="K11" s="6">
        <v>1754</v>
      </c>
      <c r="L11" s="20">
        <f t="shared" si="0"/>
        <v>3368</v>
      </c>
    </row>
    <row r="12" spans="1:14" ht="13.25" customHeight="1" x14ac:dyDescent="0.2">
      <c r="A12" s="12"/>
      <c r="B12" s="3" t="s">
        <v>16</v>
      </c>
      <c r="C12" s="6">
        <v>2019</v>
      </c>
      <c r="D12" s="6">
        <v>2281</v>
      </c>
      <c r="E12" s="6">
        <v>2465</v>
      </c>
      <c r="F12" s="19">
        <f t="shared" si="1"/>
        <v>4746</v>
      </c>
      <c r="G12" s="4"/>
      <c r="H12" s="3" t="s">
        <v>16</v>
      </c>
      <c r="I12" s="6">
        <v>1499</v>
      </c>
      <c r="J12" s="6">
        <v>1498</v>
      </c>
      <c r="K12" s="6">
        <v>1574</v>
      </c>
      <c r="L12" s="20">
        <f t="shared" si="0"/>
        <v>3072</v>
      </c>
    </row>
    <row r="13" spans="1:14" ht="13.25" customHeight="1" x14ac:dyDescent="0.2">
      <c r="A13" s="46" t="s">
        <v>5</v>
      </c>
      <c r="B13" s="47"/>
      <c r="C13" s="21">
        <f>SUM(C4:C12)</f>
        <v>24283</v>
      </c>
      <c r="D13" s="21">
        <f>SUM(D4:D12)</f>
        <v>22189</v>
      </c>
      <c r="E13" s="21">
        <f>SUM(E4:E12)</f>
        <v>24732</v>
      </c>
      <c r="F13" s="22">
        <f t="shared" si="1"/>
        <v>46921</v>
      </c>
      <c r="G13" s="48" t="s">
        <v>5</v>
      </c>
      <c r="H13" s="47"/>
      <c r="I13" s="21">
        <f>SUM(I4:I12)</f>
        <v>13778</v>
      </c>
      <c r="J13" s="21">
        <f>SUM(J4:J12)</f>
        <v>12703</v>
      </c>
      <c r="K13" s="21">
        <f>SUM(K4:K12)</f>
        <v>13154</v>
      </c>
      <c r="L13" s="23">
        <f t="shared" si="0"/>
        <v>25857</v>
      </c>
    </row>
    <row r="14" spans="1:14" ht="13.25" customHeight="1" x14ac:dyDescent="0.2">
      <c r="A14" s="12" t="s">
        <v>24</v>
      </c>
      <c r="B14" s="5" t="s">
        <v>8</v>
      </c>
      <c r="C14" s="6">
        <v>1205</v>
      </c>
      <c r="D14" s="6">
        <v>1094</v>
      </c>
      <c r="E14" s="6">
        <v>1194</v>
      </c>
      <c r="F14" s="19">
        <f t="shared" si="1"/>
        <v>2288</v>
      </c>
      <c r="G14" s="2" t="s">
        <v>21</v>
      </c>
      <c r="H14" s="3" t="s">
        <v>8</v>
      </c>
      <c r="I14" s="6">
        <v>1839</v>
      </c>
      <c r="J14" s="6">
        <v>1918</v>
      </c>
      <c r="K14" s="6">
        <v>1912</v>
      </c>
      <c r="L14" s="20">
        <f t="shared" si="0"/>
        <v>3830</v>
      </c>
    </row>
    <row r="15" spans="1:14" ht="13.25" customHeight="1" x14ac:dyDescent="0.2">
      <c r="A15" s="12"/>
      <c r="B15" s="5" t="s">
        <v>4</v>
      </c>
      <c r="C15" s="6">
        <v>2058</v>
      </c>
      <c r="D15" s="6">
        <v>1816</v>
      </c>
      <c r="E15" s="6">
        <v>2006</v>
      </c>
      <c r="F15" s="19">
        <f t="shared" si="1"/>
        <v>3822</v>
      </c>
      <c r="G15" s="4"/>
      <c r="H15" s="3" t="s">
        <v>4</v>
      </c>
      <c r="I15" s="6">
        <v>1167</v>
      </c>
      <c r="J15" s="6">
        <v>1202</v>
      </c>
      <c r="K15" s="6">
        <v>1299</v>
      </c>
      <c r="L15" s="20">
        <f t="shared" si="0"/>
        <v>2501</v>
      </c>
    </row>
    <row r="16" spans="1:14" ht="13.25" customHeight="1" x14ac:dyDescent="0.2">
      <c r="A16" s="12"/>
      <c r="B16" s="5" t="s">
        <v>10</v>
      </c>
      <c r="C16" s="6">
        <v>1110</v>
      </c>
      <c r="D16" s="6">
        <v>1206</v>
      </c>
      <c r="E16" s="6">
        <v>1150</v>
      </c>
      <c r="F16" s="19">
        <f t="shared" si="1"/>
        <v>2356</v>
      </c>
      <c r="G16" s="4"/>
      <c r="H16" s="3" t="s">
        <v>10</v>
      </c>
      <c r="I16" s="6">
        <v>1088</v>
      </c>
      <c r="J16" s="6">
        <v>1080</v>
      </c>
      <c r="K16" s="6">
        <v>1206</v>
      </c>
      <c r="L16" s="20">
        <f t="shared" si="0"/>
        <v>2286</v>
      </c>
    </row>
    <row r="17" spans="1:12" ht="13.25" customHeight="1" x14ac:dyDescent="0.2">
      <c r="A17" s="12"/>
      <c r="B17" s="5" t="s">
        <v>11</v>
      </c>
      <c r="C17" s="6">
        <v>1606</v>
      </c>
      <c r="D17" s="6">
        <v>1643</v>
      </c>
      <c r="E17" s="6">
        <v>1711</v>
      </c>
      <c r="F17" s="19">
        <f t="shared" si="1"/>
        <v>3354</v>
      </c>
      <c r="G17" s="4"/>
      <c r="H17" s="3" t="s">
        <v>11</v>
      </c>
      <c r="I17" s="6">
        <v>1569</v>
      </c>
      <c r="J17" s="6">
        <v>1572</v>
      </c>
      <c r="K17" s="6">
        <v>1609</v>
      </c>
      <c r="L17" s="20">
        <f t="shared" si="0"/>
        <v>3181</v>
      </c>
    </row>
    <row r="18" spans="1:12" ht="13.25" customHeight="1" x14ac:dyDescent="0.2">
      <c r="A18" s="12"/>
      <c r="B18" s="5" t="s">
        <v>12</v>
      </c>
      <c r="C18" s="6">
        <v>1366</v>
      </c>
      <c r="D18" s="6">
        <v>1377</v>
      </c>
      <c r="E18" s="6">
        <v>1344</v>
      </c>
      <c r="F18" s="19">
        <f t="shared" si="1"/>
        <v>2721</v>
      </c>
      <c r="G18" s="4"/>
      <c r="H18" s="3" t="s">
        <v>12</v>
      </c>
      <c r="I18" s="6">
        <v>490</v>
      </c>
      <c r="J18" s="6">
        <v>437</v>
      </c>
      <c r="K18" s="6">
        <v>491</v>
      </c>
      <c r="L18" s="20">
        <f t="shared" si="0"/>
        <v>928</v>
      </c>
    </row>
    <row r="19" spans="1:12" ht="13.25" customHeight="1" x14ac:dyDescent="0.2">
      <c r="A19" s="12"/>
      <c r="B19" s="5" t="s">
        <v>13</v>
      </c>
      <c r="C19" s="6">
        <v>2944</v>
      </c>
      <c r="D19" s="6">
        <v>3105</v>
      </c>
      <c r="E19" s="6">
        <v>3380</v>
      </c>
      <c r="F19" s="19">
        <f t="shared" si="1"/>
        <v>6485</v>
      </c>
      <c r="G19" s="48" t="s">
        <v>5</v>
      </c>
      <c r="H19" s="47"/>
      <c r="I19" s="21">
        <f>SUM(I14:I18)</f>
        <v>6153</v>
      </c>
      <c r="J19" s="21">
        <f>SUM(J14:J18)</f>
        <v>6209</v>
      </c>
      <c r="K19" s="21">
        <f>SUM(K14:K18)</f>
        <v>6517</v>
      </c>
      <c r="L19" s="23">
        <f t="shared" si="0"/>
        <v>12726</v>
      </c>
    </row>
    <row r="20" spans="1:12" ht="13.25" customHeight="1" x14ac:dyDescent="0.2">
      <c r="A20" s="12"/>
      <c r="B20" s="5" t="s">
        <v>14</v>
      </c>
      <c r="C20" s="6">
        <v>893</v>
      </c>
      <c r="D20" s="6">
        <v>917</v>
      </c>
      <c r="E20" s="6">
        <v>890</v>
      </c>
      <c r="F20" s="19">
        <f t="shared" si="1"/>
        <v>1807</v>
      </c>
      <c r="G20" s="4" t="s">
        <v>19</v>
      </c>
      <c r="H20" s="5" t="s">
        <v>8</v>
      </c>
      <c r="I20" s="6">
        <v>887</v>
      </c>
      <c r="J20" s="6">
        <v>928</v>
      </c>
      <c r="K20" s="6">
        <v>982</v>
      </c>
      <c r="L20" s="20">
        <f t="shared" si="0"/>
        <v>1910</v>
      </c>
    </row>
    <row r="21" spans="1:12" ht="13.25" customHeight="1" x14ac:dyDescent="0.2">
      <c r="A21" s="46" t="s">
        <v>5</v>
      </c>
      <c r="B21" s="47"/>
      <c r="C21" s="21">
        <f>SUM(C14:C20)</f>
        <v>11182</v>
      </c>
      <c r="D21" s="21">
        <f>SUM(D14:D20)</f>
        <v>11158</v>
      </c>
      <c r="E21" s="21">
        <f>SUM(E14:E20)</f>
        <v>11675</v>
      </c>
      <c r="F21" s="22">
        <f t="shared" si="1"/>
        <v>22833</v>
      </c>
      <c r="G21" s="4"/>
      <c r="H21" s="5" t="s">
        <v>4</v>
      </c>
      <c r="I21" s="6">
        <v>2100</v>
      </c>
      <c r="J21" s="6">
        <v>2165</v>
      </c>
      <c r="K21" s="6">
        <v>1899</v>
      </c>
      <c r="L21" s="20">
        <f t="shared" si="0"/>
        <v>4064</v>
      </c>
    </row>
    <row r="22" spans="1:12" ht="13.25" customHeight="1" x14ac:dyDescent="0.2">
      <c r="A22" s="12" t="s">
        <v>17</v>
      </c>
      <c r="B22" s="5" t="s">
        <v>8</v>
      </c>
      <c r="C22" s="6">
        <v>2809</v>
      </c>
      <c r="D22" s="6">
        <v>2312</v>
      </c>
      <c r="E22" s="6">
        <v>2520</v>
      </c>
      <c r="F22" s="19">
        <f t="shared" si="1"/>
        <v>4832</v>
      </c>
      <c r="G22" s="4"/>
      <c r="H22" s="5" t="s">
        <v>10</v>
      </c>
      <c r="I22" s="6">
        <v>1126</v>
      </c>
      <c r="J22" s="6">
        <v>1110</v>
      </c>
      <c r="K22" s="6">
        <v>1023</v>
      </c>
      <c r="L22" s="20">
        <f t="shared" si="0"/>
        <v>2133</v>
      </c>
    </row>
    <row r="23" spans="1:12" ht="13.25" customHeight="1" x14ac:dyDescent="0.2">
      <c r="A23" s="12"/>
      <c r="B23" s="5" t="s">
        <v>4</v>
      </c>
      <c r="C23" s="6">
        <v>2081</v>
      </c>
      <c r="D23" s="6">
        <v>1622</v>
      </c>
      <c r="E23" s="6">
        <v>1784</v>
      </c>
      <c r="F23" s="19">
        <f t="shared" si="1"/>
        <v>3406</v>
      </c>
      <c r="G23" s="48" t="s">
        <v>5</v>
      </c>
      <c r="H23" s="47"/>
      <c r="I23" s="21">
        <f>SUM(I20:I22)</f>
        <v>4113</v>
      </c>
      <c r="J23" s="21">
        <f>SUM(J20:J22)</f>
        <v>4203</v>
      </c>
      <c r="K23" s="21">
        <f>SUM(K20:K22)</f>
        <v>3904</v>
      </c>
      <c r="L23" s="23">
        <f t="shared" si="0"/>
        <v>8107</v>
      </c>
    </row>
    <row r="24" spans="1:12" ht="13.25" customHeight="1" x14ac:dyDescent="0.2">
      <c r="A24" s="12"/>
      <c r="B24" s="5" t="s">
        <v>10</v>
      </c>
      <c r="C24" s="6">
        <v>1292</v>
      </c>
      <c r="D24" s="6">
        <v>1097</v>
      </c>
      <c r="E24" s="6">
        <v>1259</v>
      </c>
      <c r="F24" s="19">
        <f t="shared" si="1"/>
        <v>2356</v>
      </c>
      <c r="G24" s="4" t="s">
        <v>22</v>
      </c>
      <c r="H24" s="5" t="s">
        <v>8</v>
      </c>
      <c r="I24" s="6">
        <v>521</v>
      </c>
      <c r="J24" s="6">
        <v>490</v>
      </c>
      <c r="K24" s="6">
        <v>504</v>
      </c>
      <c r="L24" s="20">
        <f t="shared" si="0"/>
        <v>994</v>
      </c>
    </row>
    <row r="25" spans="1:12" ht="13.25" customHeight="1" x14ac:dyDescent="0.2">
      <c r="A25" s="12"/>
      <c r="B25" s="5" t="s">
        <v>11</v>
      </c>
      <c r="C25" s="6">
        <v>1171</v>
      </c>
      <c r="D25" s="6">
        <v>1060</v>
      </c>
      <c r="E25" s="6">
        <v>1062</v>
      </c>
      <c r="F25" s="19">
        <f t="shared" si="1"/>
        <v>2122</v>
      </c>
      <c r="G25" s="4"/>
      <c r="H25" s="5" t="s">
        <v>4</v>
      </c>
      <c r="I25" s="6">
        <v>1246</v>
      </c>
      <c r="J25" s="6">
        <v>1240</v>
      </c>
      <c r="K25" s="6">
        <v>1260</v>
      </c>
      <c r="L25" s="20">
        <f t="shared" si="0"/>
        <v>2500</v>
      </c>
    </row>
    <row r="26" spans="1:12" ht="13.25" customHeight="1" x14ac:dyDescent="0.2">
      <c r="A26" s="12"/>
      <c r="B26" s="5" t="s">
        <v>12</v>
      </c>
      <c r="C26" s="6">
        <v>1719</v>
      </c>
      <c r="D26" s="6">
        <v>1606</v>
      </c>
      <c r="E26" s="6">
        <v>1642</v>
      </c>
      <c r="F26" s="19">
        <f t="shared" si="1"/>
        <v>3248</v>
      </c>
      <c r="G26" s="4"/>
      <c r="H26" s="5" t="s">
        <v>10</v>
      </c>
      <c r="I26" s="6">
        <v>1053</v>
      </c>
      <c r="J26" s="6">
        <v>1174</v>
      </c>
      <c r="K26" s="6">
        <v>1215</v>
      </c>
      <c r="L26" s="20">
        <f t="shared" si="0"/>
        <v>2389</v>
      </c>
    </row>
    <row r="27" spans="1:12" ht="13.25" customHeight="1" x14ac:dyDescent="0.2">
      <c r="A27" s="46" t="s">
        <v>5</v>
      </c>
      <c r="B27" s="47"/>
      <c r="C27" s="21">
        <f>SUM(C22:C26)</f>
        <v>9072</v>
      </c>
      <c r="D27" s="21">
        <f>SUM(D22:D26)</f>
        <v>7697</v>
      </c>
      <c r="E27" s="21">
        <f>SUM(E22:E26)</f>
        <v>8267</v>
      </c>
      <c r="F27" s="22">
        <f t="shared" si="1"/>
        <v>15964</v>
      </c>
      <c r="G27" s="4"/>
      <c r="H27" s="5" t="s">
        <v>11</v>
      </c>
      <c r="I27" s="6">
        <v>266</v>
      </c>
      <c r="J27" s="6">
        <v>331</v>
      </c>
      <c r="K27" s="6">
        <v>288</v>
      </c>
      <c r="L27" s="20">
        <f t="shared" si="0"/>
        <v>619</v>
      </c>
    </row>
    <row r="28" spans="1:12" ht="13.25" customHeight="1" x14ac:dyDescent="0.2">
      <c r="A28" s="12" t="s">
        <v>25</v>
      </c>
      <c r="B28" s="5" t="s">
        <v>8</v>
      </c>
      <c r="C28" s="6">
        <v>2218</v>
      </c>
      <c r="D28" s="6">
        <v>2052</v>
      </c>
      <c r="E28" s="6">
        <v>2235</v>
      </c>
      <c r="F28" s="19">
        <f t="shared" si="1"/>
        <v>4287</v>
      </c>
      <c r="G28" s="48" t="s">
        <v>5</v>
      </c>
      <c r="H28" s="47"/>
      <c r="I28" s="21">
        <f>SUM(I24:I27)</f>
        <v>3086</v>
      </c>
      <c r="J28" s="21">
        <f>SUM(J24:J27)</f>
        <v>3235</v>
      </c>
      <c r="K28" s="21">
        <f>SUM(K24:K27)</f>
        <v>3267</v>
      </c>
      <c r="L28" s="23">
        <f t="shared" si="0"/>
        <v>6502</v>
      </c>
    </row>
    <row r="29" spans="1:12" ht="13.25" customHeight="1" x14ac:dyDescent="0.2">
      <c r="A29" s="12"/>
      <c r="B29" s="5" t="s">
        <v>4</v>
      </c>
      <c r="C29" s="6">
        <v>1518</v>
      </c>
      <c r="D29" s="6">
        <v>1554</v>
      </c>
      <c r="E29" s="6">
        <v>1610</v>
      </c>
      <c r="F29" s="19">
        <f t="shared" si="1"/>
        <v>3164</v>
      </c>
      <c r="G29" s="4" t="s">
        <v>23</v>
      </c>
      <c r="H29" s="5" t="s">
        <v>8</v>
      </c>
      <c r="I29" s="6">
        <v>1286</v>
      </c>
      <c r="J29" s="6">
        <v>1408</v>
      </c>
      <c r="K29" s="6">
        <v>1426</v>
      </c>
      <c r="L29" s="20">
        <f t="shared" si="0"/>
        <v>2834</v>
      </c>
    </row>
    <row r="30" spans="1:12" ht="13.25" customHeight="1" x14ac:dyDescent="0.2">
      <c r="A30" s="12"/>
      <c r="B30" s="5" t="s">
        <v>10</v>
      </c>
      <c r="C30" s="6">
        <v>1586</v>
      </c>
      <c r="D30" s="6">
        <v>1554</v>
      </c>
      <c r="E30" s="6">
        <v>1683</v>
      </c>
      <c r="F30" s="19">
        <f t="shared" si="1"/>
        <v>3237</v>
      </c>
      <c r="G30" s="4"/>
      <c r="H30" s="5" t="s">
        <v>4</v>
      </c>
      <c r="I30" s="6">
        <v>927</v>
      </c>
      <c r="J30" s="6">
        <v>920</v>
      </c>
      <c r="K30" s="6">
        <v>937</v>
      </c>
      <c r="L30" s="20">
        <f t="shared" si="0"/>
        <v>1857</v>
      </c>
    </row>
    <row r="31" spans="1:12" ht="13.25" customHeight="1" x14ac:dyDescent="0.2">
      <c r="A31" s="12"/>
      <c r="B31" s="5" t="s">
        <v>11</v>
      </c>
      <c r="C31" s="6">
        <v>1957</v>
      </c>
      <c r="D31" s="6">
        <v>1983</v>
      </c>
      <c r="E31" s="6">
        <v>2127</v>
      </c>
      <c r="F31" s="19">
        <f t="shared" si="1"/>
        <v>4110</v>
      </c>
      <c r="G31" s="4"/>
      <c r="H31" s="5" t="s">
        <v>10</v>
      </c>
      <c r="I31" s="6">
        <v>1014</v>
      </c>
      <c r="J31" s="6">
        <v>853</v>
      </c>
      <c r="K31" s="6">
        <v>949</v>
      </c>
      <c r="L31" s="20">
        <f t="shared" si="0"/>
        <v>1802</v>
      </c>
    </row>
    <row r="32" spans="1:12" ht="13.25" customHeight="1" x14ac:dyDescent="0.2">
      <c r="A32" s="46" t="s">
        <v>5</v>
      </c>
      <c r="B32" s="47"/>
      <c r="C32" s="21">
        <f>SUM(C28:C31)</f>
        <v>7279</v>
      </c>
      <c r="D32" s="21">
        <f>SUM(D28:D31)</f>
        <v>7143</v>
      </c>
      <c r="E32" s="21">
        <f>SUM(E28:E31)</f>
        <v>7655</v>
      </c>
      <c r="F32" s="22">
        <f t="shared" si="1"/>
        <v>14798</v>
      </c>
      <c r="G32" s="4"/>
      <c r="H32" s="5" t="s">
        <v>11</v>
      </c>
      <c r="I32" s="6">
        <v>1415</v>
      </c>
      <c r="J32" s="6">
        <v>1409</v>
      </c>
      <c r="K32" s="6">
        <v>1541</v>
      </c>
      <c r="L32" s="20">
        <f t="shared" si="0"/>
        <v>2950</v>
      </c>
    </row>
    <row r="33" spans="1:12" ht="13.25" customHeight="1" x14ac:dyDescent="0.2">
      <c r="A33" s="12" t="s">
        <v>26</v>
      </c>
      <c r="B33" s="5" t="s">
        <v>8</v>
      </c>
      <c r="C33" s="6">
        <v>742</v>
      </c>
      <c r="D33" s="6">
        <v>732</v>
      </c>
      <c r="E33" s="6">
        <v>798</v>
      </c>
      <c r="F33" s="19">
        <f t="shared" si="1"/>
        <v>1530</v>
      </c>
      <c r="G33" s="4"/>
      <c r="H33" s="5" t="s">
        <v>12</v>
      </c>
      <c r="I33" s="6">
        <v>907</v>
      </c>
      <c r="J33" s="6">
        <v>1038</v>
      </c>
      <c r="K33" s="6">
        <v>1012</v>
      </c>
      <c r="L33" s="20">
        <f t="shared" si="0"/>
        <v>2050</v>
      </c>
    </row>
    <row r="34" spans="1:12" ht="13.25" customHeight="1" x14ac:dyDescent="0.2">
      <c r="A34" s="12"/>
      <c r="B34" s="5" t="s">
        <v>4</v>
      </c>
      <c r="C34" s="6">
        <v>1003</v>
      </c>
      <c r="D34" s="6">
        <v>1081</v>
      </c>
      <c r="E34" s="6">
        <v>1118</v>
      </c>
      <c r="F34" s="19">
        <f t="shared" si="1"/>
        <v>2199</v>
      </c>
      <c r="G34" s="4"/>
      <c r="H34" s="5" t="s">
        <v>13</v>
      </c>
      <c r="I34" s="6">
        <v>769</v>
      </c>
      <c r="J34" s="6">
        <v>735</v>
      </c>
      <c r="K34" s="6">
        <v>733</v>
      </c>
      <c r="L34" s="20">
        <f t="shared" si="0"/>
        <v>1468</v>
      </c>
    </row>
    <row r="35" spans="1:12" ht="13.25" customHeight="1" x14ac:dyDescent="0.2">
      <c r="A35" s="12"/>
      <c r="B35" s="5" t="s">
        <v>10</v>
      </c>
      <c r="C35" s="6">
        <v>970</v>
      </c>
      <c r="D35" s="6">
        <v>1055</v>
      </c>
      <c r="E35" s="6">
        <v>1008</v>
      </c>
      <c r="F35" s="19">
        <f t="shared" si="1"/>
        <v>2063</v>
      </c>
      <c r="G35" s="48" t="s">
        <v>5</v>
      </c>
      <c r="H35" s="47"/>
      <c r="I35" s="21">
        <f>SUM(I29:I34)</f>
        <v>6318</v>
      </c>
      <c r="J35" s="21">
        <f>SUM(J29:J34)</f>
        <v>6363</v>
      </c>
      <c r="K35" s="21">
        <f>SUM(K29:K34)</f>
        <v>6598</v>
      </c>
      <c r="L35" s="23">
        <f t="shared" si="0"/>
        <v>12961</v>
      </c>
    </row>
    <row r="36" spans="1:12" ht="13.25" customHeight="1" x14ac:dyDescent="0.2">
      <c r="A36" s="12"/>
      <c r="B36" s="5" t="s">
        <v>11</v>
      </c>
      <c r="C36" s="6">
        <v>1122</v>
      </c>
      <c r="D36" s="6">
        <v>1031</v>
      </c>
      <c r="E36" s="6">
        <v>1056</v>
      </c>
      <c r="F36" s="19">
        <f t="shared" si="1"/>
        <v>2087</v>
      </c>
      <c r="G36" s="49"/>
      <c r="H36" s="50"/>
      <c r="I36" s="18"/>
      <c r="J36" s="18"/>
      <c r="K36" s="18"/>
      <c r="L36" s="20"/>
    </row>
    <row r="37" spans="1:12" ht="13.25" customHeight="1" x14ac:dyDescent="0.2">
      <c r="A37" s="46" t="s">
        <v>5</v>
      </c>
      <c r="B37" s="47"/>
      <c r="C37" s="21">
        <f>SUM(C33:C36)</f>
        <v>3837</v>
      </c>
      <c r="D37" s="21">
        <f>SUM(D33:D36)</f>
        <v>3899</v>
      </c>
      <c r="E37" s="21">
        <f>SUM(E33:E36)</f>
        <v>3980</v>
      </c>
      <c r="F37" s="22">
        <f t="shared" si="1"/>
        <v>7879</v>
      </c>
      <c r="G37" s="51" t="s">
        <v>6</v>
      </c>
      <c r="H37" s="52"/>
      <c r="I37" s="31">
        <f>C13+C21+C27+C32+C37+C44+I13+I19+I23+I28+I35</f>
        <v>97663</v>
      </c>
      <c r="J37" s="31">
        <f>D13+D21+D27+D32+D37+D44+J13+J19+J23+J28+J35</f>
        <v>92634</v>
      </c>
      <c r="K37" s="31">
        <f>E13+E21+E27+E32+E37+E44+K13+K19+K23+K28+K35</f>
        <v>97863</v>
      </c>
      <c r="L37" s="32">
        <f>SUM(J37:K37)</f>
        <v>190497</v>
      </c>
    </row>
    <row r="38" spans="1:12" ht="13.25" customHeight="1" x14ac:dyDescent="0.2">
      <c r="A38" s="12" t="s">
        <v>27</v>
      </c>
      <c r="B38" s="5" t="s">
        <v>8</v>
      </c>
      <c r="C38" s="6">
        <v>1040</v>
      </c>
      <c r="D38" s="6">
        <v>1052</v>
      </c>
      <c r="E38" s="6">
        <v>1084</v>
      </c>
      <c r="F38" s="19">
        <f t="shared" si="1"/>
        <v>2136</v>
      </c>
      <c r="G38" s="53"/>
      <c r="H38" s="54"/>
      <c r="I38" s="27"/>
      <c r="J38" s="27"/>
      <c r="K38" s="27"/>
      <c r="L38" s="30"/>
    </row>
    <row r="39" spans="1:12" ht="13.25" customHeight="1" x14ac:dyDescent="0.2">
      <c r="A39" s="12"/>
      <c r="B39" s="5" t="s">
        <v>4</v>
      </c>
      <c r="C39" s="6">
        <v>757</v>
      </c>
      <c r="D39" s="6">
        <v>763</v>
      </c>
      <c r="E39" s="6">
        <v>768</v>
      </c>
      <c r="F39" s="19">
        <f t="shared" si="1"/>
        <v>1531</v>
      </c>
      <c r="G39" s="55" t="s">
        <v>29</v>
      </c>
      <c r="H39" s="50"/>
      <c r="I39" s="6">
        <f>I37-97753</f>
        <v>-90</v>
      </c>
      <c r="J39" s="6">
        <f>J37-92713</f>
        <v>-79</v>
      </c>
      <c r="K39" s="6">
        <f>K37-97910</f>
        <v>-47</v>
      </c>
      <c r="L39" s="33">
        <f>SUM(J39:K39)</f>
        <v>-126</v>
      </c>
    </row>
    <row r="40" spans="1:12" ht="13.25" customHeight="1" x14ac:dyDescent="0.2">
      <c r="A40" s="12"/>
      <c r="B40" s="5" t="s">
        <v>10</v>
      </c>
      <c r="C40" s="6">
        <v>1161</v>
      </c>
      <c r="D40" s="6">
        <v>1117</v>
      </c>
      <c r="E40" s="6">
        <v>1109</v>
      </c>
      <c r="F40" s="19">
        <f t="shared" si="1"/>
        <v>2226</v>
      </c>
      <c r="G40" s="55"/>
      <c r="H40" s="56"/>
      <c r="I40" s="6"/>
      <c r="J40" s="6"/>
      <c r="K40" s="6"/>
      <c r="L40" s="13"/>
    </row>
    <row r="41" spans="1:12" ht="13.25" customHeight="1" x14ac:dyDescent="0.2">
      <c r="A41" s="12"/>
      <c r="B41" s="5" t="s">
        <v>11</v>
      </c>
      <c r="C41" s="6">
        <v>1696</v>
      </c>
      <c r="D41" s="6">
        <v>1547</v>
      </c>
      <c r="E41" s="6">
        <v>1738</v>
      </c>
      <c r="F41" s="19">
        <f t="shared" si="1"/>
        <v>3285</v>
      </c>
      <c r="G41" s="55" t="s">
        <v>28</v>
      </c>
      <c r="H41" s="56"/>
      <c r="I41" s="6">
        <f>I37-96752</f>
        <v>911</v>
      </c>
      <c r="J41" s="6">
        <f>J37-92506</f>
        <v>128</v>
      </c>
      <c r="K41" s="6">
        <f>K37-97453</f>
        <v>410</v>
      </c>
      <c r="L41" s="33">
        <f>SUM(J41:K41)</f>
        <v>538</v>
      </c>
    </row>
    <row r="42" spans="1:12" ht="13.25" customHeight="1" x14ac:dyDescent="0.2">
      <c r="A42" s="12"/>
      <c r="B42" s="5" t="s">
        <v>12</v>
      </c>
      <c r="C42" s="6">
        <v>1376</v>
      </c>
      <c r="D42" s="6">
        <v>1233</v>
      </c>
      <c r="E42" s="6">
        <v>1289</v>
      </c>
      <c r="F42" s="19">
        <f t="shared" si="1"/>
        <v>2522</v>
      </c>
      <c r="G42" s="49"/>
      <c r="H42" s="50"/>
      <c r="I42" s="6"/>
      <c r="J42" s="6"/>
      <c r="K42" s="6"/>
      <c r="L42" s="13"/>
    </row>
    <row r="43" spans="1:12" ht="13.25" customHeight="1" x14ac:dyDescent="0.2">
      <c r="A43" s="12"/>
      <c r="B43" s="5" t="s">
        <v>13</v>
      </c>
      <c r="C43" s="6">
        <v>2532</v>
      </c>
      <c r="D43" s="6">
        <v>2123</v>
      </c>
      <c r="E43" s="6">
        <v>2126</v>
      </c>
      <c r="F43" s="19">
        <f t="shared" si="1"/>
        <v>4249</v>
      </c>
      <c r="G43" s="49"/>
      <c r="H43" s="50"/>
      <c r="I43" s="6"/>
      <c r="J43" s="6"/>
      <c r="K43" s="6"/>
      <c r="L43" s="13"/>
    </row>
    <row r="44" spans="1:12" ht="13.25" customHeight="1" thickBot="1" x14ac:dyDescent="0.25">
      <c r="A44" s="57" t="s">
        <v>5</v>
      </c>
      <c r="B44" s="58"/>
      <c r="C44" s="24">
        <f>SUM(C38:C43)</f>
        <v>8562</v>
      </c>
      <c r="D44" s="24">
        <f>SUM(D38:D43)</f>
        <v>7835</v>
      </c>
      <c r="E44" s="24">
        <f>SUM(E38:E43)</f>
        <v>8114</v>
      </c>
      <c r="F44" s="25">
        <f t="shared" si="1"/>
        <v>15949</v>
      </c>
      <c r="G44" s="59"/>
      <c r="H44" s="60"/>
      <c r="I44" s="14"/>
      <c r="J44" s="14"/>
      <c r="K44" s="14"/>
      <c r="L44" s="15"/>
    </row>
    <row r="45" spans="1:12" ht="12.5" thickTop="1" x14ac:dyDescent="0.2"/>
    <row r="47" spans="1:12" x14ac:dyDescent="0.2">
      <c r="H47" s="28"/>
    </row>
    <row r="50" spans="8:8" x14ac:dyDescent="0.2">
      <c r="H50" s="28"/>
    </row>
  </sheetData>
  <mergeCells count="25">
    <mergeCell ref="G41:H41"/>
    <mergeCell ref="G42:H42"/>
    <mergeCell ref="G43:H43"/>
    <mergeCell ref="A44:B44"/>
    <mergeCell ref="G44:H44"/>
    <mergeCell ref="A37:B37"/>
    <mergeCell ref="G37:H37"/>
    <mergeCell ref="G38:H38"/>
    <mergeCell ref="G39:H39"/>
    <mergeCell ref="G40:H40"/>
    <mergeCell ref="A27:B27"/>
    <mergeCell ref="G28:H28"/>
    <mergeCell ref="A32:B32"/>
    <mergeCell ref="G35:H35"/>
    <mergeCell ref="G36:H36"/>
    <mergeCell ref="A13:B13"/>
    <mergeCell ref="G13:H13"/>
    <mergeCell ref="G19:H19"/>
    <mergeCell ref="A21:B21"/>
    <mergeCell ref="G23:H23"/>
    <mergeCell ref="K1:L1"/>
    <mergeCell ref="A2:B3"/>
    <mergeCell ref="C2:F2"/>
    <mergeCell ref="G2:H3"/>
    <mergeCell ref="I2:L2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4 L4:L38 L40:L41" formulaRange="1"/>
  </ignoredErrors>
</worksheet>
</file>

<file path=docMetadata/LabelInfo.xml><?xml version="1.0" encoding="utf-8"?>
<clbl:labelList xmlns:clbl="http://schemas.microsoft.com/office/2020/mipLabelMetadata">
  <clbl:label id="{df8304f3-d523-4833-8ea1-889a1d1a1938}" enabled="0" method="" siteId="{df8304f3-d523-4833-8ea1-889a1d1a1938}" actionId="{6d940f1e-8c93-48ff-b184-4d9cbe8effc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2025-02-03T01:09:28Z</cp:lastPrinted>
  <dcterms:created xsi:type="dcterms:W3CDTF">2004-04-14T02:06:10Z</dcterms:created>
  <dcterms:modified xsi:type="dcterms:W3CDTF">2025-05-13T01:04:24Z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b8adb5-42ec-4d3b-9a7f-1e8097870b03_SiteId">
    <vt:lpwstr>df8304f3-d523-4833-8ea1-889a1d1a1938</vt:lpwstr>
  </property>
  <property fmtid="{D5CDD505-2E9C-101B-9397-08002B2CF9AE}" pid="3" name="MSIP_Label_8fb8adb5-42ec-4d3b-9a7f-1e8097870b03_SetDate">
    <vt:lpwstr>2024-01-30T02:07:36Z</vt:lpwstr>
  </property>
  <property fmtid="{D5CDD505-2E9C-101B-9397-08002B2CF9AE}" pid="4" name="MSIP_Label_8fb8adb5-42ec-4d3b-9a7f-1e8097870b03_Name">
    <vt:lpwstr>暗号化ラベル</vt:lpwstr>
  </property>
  <property fmtid="{D5CDD505-2E9C-101B-9397-08002B2CF9AE}" pid="5" name="MSIP_Label_8fb8adb5-42ec-4d3b-9a7f-1e8097870b03_Method">
    <vt:lpwstr>Standard</vt:lpwstr>
  </property>
  <property fmtid="{D5CDD505-2E9C-101B-9397-08002B2CF9AE}" pid="6" name="MSIP_Label_8fb8adb5-42ec-4d3b-9a7f-1e8097870b03_Enabled">
    <vt:lpwstr>true</vt:lpwstr>
  </property>
  <property fmtid="{D5CDD505-2E9C-101B-9397-08002B2CF9AE}" pid="7" name="MSIP_Label_8fb8adb5-42ec-4d3b-9a7f-1e8097870b03_ContentBits">
    <vt:lpwstr>8</vt:lpwstr>
  </property>
</Properties>
</file>