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ocal\課\市民課\庶務・年金係\31_住基統計\50_オープンデータ\公表データ\令和3年\"/>
    </mc:Choice>
  </mc:AlternateContent>
  <bookViews>
    <workbookView xWindow="9975" yWindow="-90" windowWidth="10515" windowHeight="7980" tabRatio="836"/>
  </bookViews>
  <sheets>
    <sheet name="人口動態" sheetId="3" r:id="rId1"/>
    <sheet name="人口動態、総数推移" sheetId="4" r:id="rId2"/>
    <sheet name="人口の推移" sheetId="5" r:id="rId3"/>
    <sheet name="人口の推移－２" sheetId="6" r:id="rId4"/>
    <sheet name="図１　人口の推移" sheetId="51" r:id="rId5"/>
    <sheet name="外国人推移" sheetId="47" r:id="rId6"/>
    <sheet name="町丁別" sheetId="7" r:id="rId7"/>
    <sheet name="町丁別２" sheetId="8" r:id="rId8"/>
    <sheet name="町丁別推移" sheetId="44" r:id="rId9"/>
    <sheet name="町２" sheetId="45" r:id="rId10"/>
    <sheet name="町３" sheetId="46" r:id="rId11"/>
    <sheet name="年齢別人口" sheetId="13" r:id="rId12"/>
    <sheet name="年齢構成" sheetId="14" r:id="rId13"/>
    <sheet name="構成比" sheetId="15" r:id="rId14"/>
    <sheet name="年齢別推移" sheetId="48" r:id="rId15"/>
    <sheet name="年齢別推移２" sheetId="49" r:id="rId16"/>
    <sheet name="特殊年齢" sheetId="18" r:id="rId17"/>
    <sheet name="特殊年齢推移" sheetId="20" r:id="rId18"/>
    <sheet name="特殊年齢推移２" sheetId="54" r:id="rId19"/>
    <sheet name="平均年齢" sheetId="21" r:id="rId20"/>
    <sheet name="下連雀（男）" sheetId="22" r:id="rId21"/>
    <sheet name="下連雀（女）" sheetId="23" r:id="rId22"/>
    <sheet name="牟礼（男）" sheetId="24" r:id="rId23"/>
    <sheet name="牟礼（女）" sheetId="25" r:id="rId24"/>
    <sheet name="井の頭（男）" sheetId="26" r:id="rId25"/>
    <sheet name="井の頭（女）" sheetId="27" r:id="rId26"/>
    <sheet name="中原（男）" sheetId="28" r:id="rId27"/>
    <sheet name="中原（女）" sheetId="29" r:id="rId28"/>
    <sheet name="北野（男）" sheetId="30" r:id="rId29"/>
    <sheet name="北野（女）" sheetId="31" r:id="rId30"/>
    <sheet name="新川（男）" sheetId="32" r:id="rId31"/>
    <sheet name="新川（女）" sheetId="33" r:id="rId32"/>
    <sheet name="上連雀（男）" sheetId="34" r:id="rId33"/>
    <sheet name="上連雀（女）" sheetId="35" r:id="rId34"/>
    <sheet name="井口（男）" sheetId="36" r:id="rId35"/>
    <sheet name="井口（女）" sheetId="37" r:id="rId36"/>
    <sheet name="深大寺（男）" sheetId="38" r:id="rId37"/>
    <sheet name="深大寺（女）" sheetId="39" r:id="rId38"/>
    <sheet name="野崎（男）" sheetId="40" r:id="rId39"/>
    <sheet name="野崎（女）" sheetId="41" r:id="rId40"/>
    <sheet name="大沢（男）" sheetId="42" r:id="rId41"/>
    <sheet name="大沢（女）" sheetId="43" r:id="rId42"/>
  </sheets>
  <definedNames>
    <definedName name="_xlnm.Print_Area" localSheetId="13">構成比!$A$1:$H$39</definedName>
    <definedName name="_xlnm.Print_Area" localSheetId="2">人口の推移!$A$1:$I$62</definedName>
    <definedName name="_xlnm.Print_Area" localSheetId="3">'人口の推移－２'!$A$1:$M$70</definedName>
    <definedName name="_xlnm.Print_Area" localSheetId="6">町丁別!$A$1:$K$47</definedName>
    <definedName name="_xlnm.Print_Area" localSheetId="16">特殊年齢!$A$1:$G$15</definedName>
    <definedName name="_xlnm.Print_Area" localSheetId="17">特殊年齢推移!$A$1:$J$32</definedName>
    <definedName name="_xlnm.Print_Area" localSheetId="18">特殊年齢推移２!$A$1:$G$35</definedName>
    <definedName name="_xlnm.Print_Area" localSheetId="12">年齢構成!$A$1:$J$50</definedName>
    <definedName name="_xlnm.Print_Area" localSheetId="11">年齢別人口!$A$1:$L$46</definedName>
    <definedName name="_xlnm.Print_Area" localSheetId="19">平均年齢!$A$1:$J$30</definedName>
  </definedNames>
  <calcPr calcId="162913"/>
</workbook>
</file>

<file path=xl/calcChain.xml><?xml version="1.0" encoding="utf-8"?>
<calcChain xmlns="http://schemas.openxmlformats.org/spreadsheetml/2006/main">
  <c r="A25" i="54" l="1"/>
  <c r="A24" i="54"/>
  <c r="A23" i="54"/>
  <c r="A22" i="54"/>
  <c r="A21" i="54"/>
  <c r="A20" i="54"/>
  <c r="A19" i="54"/>
  <c r="A18" i="54"/>
  <c r="A17" i="54"/>
  <c r="A16" i="54"/>
  <c r="A15" i="54"/>
  <c r="A14" i="54"/>
  <c r="A13" i="54"/>
  <c r="A12" i="54"/>
  <c r="A11" i="54"/>
  <c r="A10" i="54"/>
  <c r="A9" i="54"/>
  <c r="A8" i="54"/>
  <c r="A7" i="54"/>
  <c r="A6" i="54"/>
  <c r="A5" i="54"/>
  <c r="K1" i="49" l="1"/>
  <c r="J1" i="49"/>
  <c r="I1" i="49"/>
  <c r="H1" i="49"/>
  <c r="G1" i="49"/>
  <c r="F1" i="49"/>
  <c r="E1" i="49"/>
  <c r="D1" i="49"/>
  <c r="C1" i="49"/>
  <c r="B1" i="49"/>
  <c r="D1" i="45" l="1"/>
  <c r="D1" i="46" s="1"/>
  <c r="E1" i="45"/>
  <c r="E1" i="46" s="1"/>
  <c r="F1" i="45"/>
  <c r="F1" i="46" s="1"/>
  <c r="G1" i="45"/>
  <c r="G1" i="46" s="1"/>
  <c r="H1" i="45"/>
  <c r="H1" i="46" s="1"/>
  <c r="I1" i="45"/>
  <c r="I1" i="46" s="1"/>
  <c r="J1" i="45"/>
  <c r="J1" i="46" s="1"/>
  <c r="K1" i="45"/>
  <c r="K1" i="46" s="1"/>
  <c r="L1" i="45"/>
  <c r="L1" i="46" s="1"/>
  <c r="C1" i="45"/>
  <c r="C1" i="46" s="1"/>
  <c r="J25" i="20" l="1"/>
  <c r="G25" i="54"/>
  <c r="F25" i="54"/>
  <c r="H25" i="20"/>
  <c r="D25" i="54" l="1"/>
  <c r="E25" i="54"/>
  <c r="S55" i="43" l="1"/>
  <c r="R55" i="43"/>
  <c r="Q55" i="43"/>
  <c r="P55" i="43"/>
  <c r="O55" i="43"/>
  <c r="N55" i="43"/>
  <c r="W54" i="43"/>
  <c r="L54" i="43"/>
  <c r="W53" i="43"/>
  <c r="L53" i="43"/>
  <c r="W52" i="43"/>
  <c r="L52" i="43"/>
  <c r="W51" i="43"/>
  <c r="L51" i="43"/>
  <c r="W50" i="43"/>
  <c r="L50" i="43"/>
  <c r="W49" i="43"/>
  <c r="L49" i="43"/>
  <c r="W48" i="43"/>
  <c r="L48" i="43"/>
  <c r="W47" i="43"/>
  <c r="L47" i="43"/>
  <c r="W46" i="43"/>
  <c r="L46" i="43"/>
  <c r="W45" i="43"/>
  <c r="L45" i="43"/>
  <c r="W44" i="43"/>
  <c r="L44" i="43"/>
  <c r="W43" i="43"/>
  <c r="L43" i="43"/>
  <c r="W42" i="43"/>
  <c r="L42" i="43"/>
  <c r="W41" i="43"/>
  <c r="L41" i="43"/>
  <c r="W40" i="43"/>
  <c r="L40" i="43"/>
  <c r="W39" i="43"/>
  <c r="L39" i="43"/>
  <c r="W38" i="43"/>
  <c r="L38" i="43"/>
  <c r="W37" i="43"/>
  <c r="L37" i="43"/>
  <c r="W36" i="43"/>
  <c r="L36" i="43"/>
  <c r="W35" i="43"/>
  <c r="L35" i="43"/>
  <c r="W34" i="43"/>
  <c r="L34" i="43"/>
  <c r="W33" i="43"/>
  <c r="L33" i="43"/>
  <c r="W32" i="43"/>
  <c r="L32" i="43"/>
  <c r="W31" i="43"/>
  <c r="L31" i="43"/>
  <c r="W30" i="43"/>
  <c r="L30" i="43"/>
  <c r="W29" i="43"/>
  <c r="L29" i="43"/>
  <c r="W28" i="43"/>
  <c r="L28" i="43"/>
  <c r="W27" i="43"/>
  <c r="L27" i="43"/>
  <c r="W26" i="43"/>
  <c r="L26" i="43"/>
  <c r="W25" i="43"/>
  <c r="L25" i="43"/>
  <c r="W24" i="43"/>
  <c r="L24" i="43"/>
  <c r="W23" i="43"/>
  <c r="L23" i="43"/>
  <c r="W22" i="43"/>
  <c r="L22" i="43"/>
  <c r="W21" i="43"/>
  <c r="L21" i="43"/>
  <c r="W20" i="43"/>
  <c r="L20" i="43"/>
  <c r="W19" i="43"/>
  <c r="L19" i="43"/>
  <c r="W18" i="43"/>
  <c r="L18" i="43"/>
  <c r="W17" i="43"/>
  <c r="L17" i="43"/>
  <c r="W16" i="43"/>
  <c r="L16" i="43"/>
  <c r="W15" i="43"/>
  <c r="L15" i="43"/>
  <c r="W14" i="43"/>
  <c r="L14" i="43"/>
  <c r="W13" i="43"/>
  <c r="L13" i="43"/>
  <c r="W12" i="43"/>
  <c r="L12" i="43"/>
  <c r="W11" i="43"/>
  <c r="L11" i="43"/>
  <c r="W10" i="43"/>
  <c r="L10" i="43"/>
  <c r="W9" i="43"/>
  <c r="L9" i="43"/>
  <c r="W8" i="43"/>
  <c r="L8" i="43"/>
  <c r="W7" i="43"/>
  <c r="L7" i="43"/>
  <c r="W6" i="43"/>
  <c r="L6" i="43"/>
  <c r="W5" i="43"/>
  <c r="L5" i="43"/>
  <c r="W4" i="43"/>
  <c r="L4" i="43"/>
  <c r="W3" i="43"/>
  <c r="L3" i="43"/>
  <c r="W2" i="43"/>
  <c r="L2" i="43"/>
  <c r="S55" i="42"/>
  <c r="R55" i="42"/>
  <c r="Q55" i="42"/>
  <c r="P55" i="42"/>
  <c r="O55" i="42"/>
  <c r="N55" i="42"/>
  <c r="W54" i="42"/>
  <c r="L54" i="42"/>
  <c r="W53" i="42"/>
  <c r="L53" i="42"/>
  <c r="W52" i="42"/>
  <c r="L52" i="42"/>
  <c r="W51" i="42"/>
  <c r="L51" i="42"/>
  <c r="W50" i="42"/>
  <c r="L50" i="42"/>
  <c r="W49" i="42"/>
  <c r="L49" i="42"/>
  <c r="W48" i="42"/>
  <c r="L48" i="42"/>
  <c r="W47" i="42"/>
  <c r="L47" i="42"/>
  <c r="W46" i="42"/>
  <c r="L46" i="42"/>
  <c r="W45" i="42"/>
  <c r="L45" i="42"/>
  <c r="W44" i="42"/>
  <c r="L44" i="42"/>
  <c r="W43" i="42"/>
  <c r="L43" i="42"/>
  <c r="W42" i="42"/>
  <c r="L42" i="42"/>
  <c r="W41" i="42"/>
  <c r="L41" i="42"/>
  <c r="W40" i="42"/>
  <c r="L40" i="42"/>
  <c r="W39" i="42"/>
  <c r="L39" i="42"/>
  <c r="W38" i="42"/>
  <c r="L38" i="42"/>
  <c r="W37" i="42"/>
  <c r="L37" i="42"/>
  <c r="W36" i="42"/>
  <c r="L36" i="42"/>
  <c r="W35" i="42"/>
  <c r="L35" i="42"/>
  <c r="W34" i="42"/>
  <c r="L34" i="42"/>
  <c r="W33" i="42"/>
  <c r="L33" i="42"/>
  <c r="W32" i="42"/>
  <c r="L32" i="42"/>
  <c r="W31" i="42"/>
  <c r="L31" i="42"/>
  <c r="W30" i="42"/>
  <c r="L30" i="42"/>
  <c r="W29" i="42"/>
  <c r="L29" i="42"/>
  <c r="W28" i="42"/>
  <c r="L28" i="42"/>
  <c r="W27" i="42"/>
  <c r="L27" i="42"/>
  <c r="W26" i="42"/>
  <c r="L26" i="42"/>
  <c r="W25" i="42"/>
  <c r="L25" i="42"/>
  <c r="W24" i="42"/>
  <c r="L24" i="42"/>
  <c r="W23" i="42"/>
  <c r="L23" i="42"/>
  <c r="W22" i="42"/>
  <c r="L22" i="42"/>
  <c r="W21" i="42"/>
  <c r="L21" i="42"/>
  <c r="W20" i="42"/>
  <c r="L20" i="42"/>
  <c r="W19" i="42"/>
  <c r="L19" i="42"/>
  <c r="W18" i="42"/>
  <c r="L18" i="42"/>
  <c r="W17" i="42"/>
  <c r="L17" i="42"/>
  <c r="W16" i="42"/>
  <c r="L16" i="42"/>
  <c r="W15" i="42"/>
  <c r="L15" i="42"/>
  <c r="W14" i="42"/>
  <c r="L14" i="42"/>
  <c r="W13" i="42"/>
  <c r="L13" i="42"/>
  <c r="W12" i="42"/>
  <c r="L12" i="42"/>
  <c r="W11" i="42"/>
  <c r="L11" i="42"/>
  <c r="W10" i="42"/>
  <c r="L10" i="42"/>
  <c r="W9" i="42"/>
  <c r="L9" i="42"/>
  <c r="W8" i="42"/>
  <c r="L8" i="42"/>
  <c r="W7" i="42"/>
  <c r="L7" i="42"/>
  <c r="W6" i="42"/>
  <c r="L6" i="42"/>
  <c r="W5" i="42"/>
  <c r="L5" i="42"/>
  <c r="W4" i="42"/>
  <c r="L4" i="42"/>
  <c r="W3" i="42"/>
  <c r="L3" i="42"/>
  <c r="W2" i="42"/>
  <c r="L2" i="42"/>
  <c r="Q55" i="41"/>
  <c r="P55" i="41"/>
  <c r="O55" i="41"/>
  <c r="N55" i="41"/>
  <c r="W54" i="41"/>
  <c r="L54" i="41"/>
  <c r="W53" i="41"/>
  <c r="L53" i="41"/>
  <c r="W52" i="41"/>
  <c r="L52" i="41"/>
  <c r="W51" i="41"/>
  <c r="L51" i="41"/>
  <c r="W50" i="41"/>
  <c r="L50" i="41"/>
  <c r="W49" i="41"/>
  <c r="L49" i="41"/>
  <c r="W48" i="41"/>
  <c r="L48" i="41"/>
  <c r="W47" i="41"/>
  <c r="L47" i="41"/>
  <c r="W46" i="41"/>
  <c r="L46" i="41"/>
  <c r="W45" i="41"/>
  <c r="L45" i="41"/>
  <c r="W44" i="41"/>
  <c r="L44" i="41"/>
  <c r="W43" i="41"/>
  <c r="L43" i="41"/>
  <c r="W42" i="41"/>
  <c r="L42" i="41"/>
  <c r="W41" i="41"/>
  <c r="L41" i="41"/>
  <c r="W40" i="41"/>
  <c r="L40" i="41"/>
  <c r="W39" i="41"/>
  <c r="L39" i="41"/>
  <c r="W38" i="41"/>
  <c r="L38" i="41"/>
  <c r="W37" i="41"/>
  <c r="L37" i="41"/>
  <c r="W36" i="41"/>
  <c r="L36" i="41"/>
  <c r="W35" i="41"/>
  <c r="L35" i="41"/>
  <c r="W34" i="41"/>
  <c r="L34" i="41"/>
  <c r="W33" i="41"/>
  <c r="L33" i="41"/>
  <c r="W32" i="41"/>
  <c r="L32" i="41"/>
  <c r="W31" i="41"/>
  <c r="L31" i="41"/>
  <c r="W30" i="41"/>
  <c r="L30" i="41"/>
  <c r="W29" i="41"/>
  <c r="L29" i="41"/>
  <c r="W28" i="41"/>
  <c r="L28" i="41"/>
  <c r="W27" i="41"/>
  <c r="L27" i="41"/>
  <c r="W26" i="41"/>
  <c r="L26" i="41"/>
  <c r="W25" i="41"/>
  <c r="L25" i="41"/>
  <c r="W24" i="41"/>
  <c r="L24" i="41"/>
  <c r="W23" i="41"/>
  <c r="L23" i="41"/>
  <c r="W22" i="41"/>
  <c r="L22" i="41"/>
  <c r="W21" i="41"/>
  <c r="L21" i="41"/>
  <c r="W20" i="41"/>
  <c r="L20" i="41"/>
  <c r="W19" i="41"/>
  <c r="L19" i="41"/>
  <c r="W18" i="41"/>
  <c r="L18" i="41"/>
  <c r="W17" i="41"/>
  <c r="L17" i="41"/>
  <c r="W16" i="41"/>
  <c r="L16" i="41"/>
  <c r="W15" i="41"/>
  <c r="L15" i="41"/>
  <c r="W14" i="41"/>
  <c r="L14" i="41"/>
  <c r="W13" i="41"/>
  <c r="L13" i="41"/>
  <c r="W12" i="41"/>
  <c r="L12" i="41"/>
  <c r="W11" i="41"/>
  <c r="L11" i="41"/>
  <c r="W10" i="41"/>
  <c r="L10" i="41"/>
  <c r="W9" i="41"/>
  <c r="L9" i="41"/>
  <c r="W8" i="41"/>
  <c r="L8" i="41"/>
  <c r="W7" i="41"/>
  <c r="L7" i="41"/>
  <c r="W6" i="41"/>
  <c r="L6" i="41"/>
  <c r="W5" i="41"/>
  <c r="L5" i="41"/>
  <c r="W4" i="41"/>
  <c r="L4" i="41"/>
  <c r="W3" i="41"/>
  <c r="L3" i="41"/>
  <c r="W2" i="41"/>
  <c r="L2" i="41"/>
  <c r="Q55" i="40"/>
  <c r="P55" i="40"/>
  <c r="O55" i="40"/>
  <c r="N55" i="40"/>
  <c r="W54" i="40"/>
  <c r="L54" i="40"/>
  <c r="W53" i="40"/>
  <c r="L53" i="40"/>
  <c r="W52" i="40"/>
  <c r="L52" i="40"/>
  <c r="W51" i="40"/>
  <c r="L51" i="40"/>
  <c r="W50" i="40"/>
  <c r="L50" i="40"/>
  <c r="W49" i="40"/>
  <c r="L49" i="40"/>
  <c r="W48" i="40"/>
  <c r="L48" i="40"/>
  <c r="W47" i="40"/>
  <c r="L47" i="40"/>
  <c r="W46" i="40"/>
  <c r="L46" i="40"/>
  <c r="W45" i="40"/>
  <c r="L45" i="40"/>
  <c r="W44" i="40"/>
  <c r="L44" i="40"/>
  <c r="W43" i="40"/>
  <c r="L43" i="40"/>
  <c r="W42" i="40"/>
  <c r="L42" i="40"/>
  <c r="W41" i="40"/>
  <c r="L41" i="40"/>
  <c r="W40" i="40"/>
  <c r="L40" i="40"/>
  <c r="W39" i="40"/>
  <c r="L39" i="40"/>
  <c r="W38" i="40"/>
  <c r="L38" i="40"/>
  <c r="W37" i="40"/>
  <c r="L37" i="40"/>
  <c r="W36" i="40"/>
  <c r="L36" i="40"/>
  <c r="W35" i="40"/>
  <c r="L35" i="40"/>
  <c r="W34" i="40"/>
  <c r="L34" i="40"/>
  <c r="W33" i="40"/>
  <c r="L33" i="40"/>
  <c r="W32" i="40"/>
  <c r="L32" i="40"/>
  <c r="W31" i="40"/>
  <c r="L31" i="40"/>
  <c r="W30" i="40"/>
  <c r="L30" i="40"/>
  <c r="W29" i="40"/>
  <c r="L29" i="40"/>
  <c r="W28" i="40"/>
  <c r="L28" i="40"/>
  <c r="W27" i="40"/>
  <c r="L27" i="40"/>
  <c r="W26" i="40"/>
  <c r="L26" i="40"/>
  <c r="W25" i="40"/>
  <c r="L25" i="40"/>
  <c r="W24" i="40"/>
  <c r="L24" i="40"/>
  <c r="W23" i="40"/>
  <c r="L23" i="40"/>
  <c r="W22" i="40"/>
  <c r="L22" i="40"/>
  <c r="W21" i="40"/>
  <c r="L21" i="40"/>
  <c r="W20" i="40"/>
  <c r="L20" i="40"/>
  <c r="W19" i="40"/>
  <c r="L19" i="40"/>
  <c r="W18" i="40"/>
  <c r="L18" i="40"/>
  <c r="W17" i="40"/>
  <c r="L17" i="40"/>
  <c r="W16" i="40"/>
  <c r="L16" i="40"/>
  <c r="W15" i="40"/>
  <c r="L15" i="40"/>
  <c r="W14" i="40"/>
  <c r="L14" i="40"/>
  <c r="W13" i="40"/>
  <c r="L13" i="40"/>
  <c r="W12" i="40"/>
  <c r="L12" i="40"/>
  <c r="W11" i="40"/>
  <c r="L11" i="40"/>
  <c r="W10" i="40"/>
  <c r="L10" i="40"/>
  <c r="W9" i="40"/>
  <c r="L9" i="40"/>
  <c r="W8" i="40"/>
  <c r="L8" i="40"/>
  <c r="W7" i="40"/>
  <c r="L7" i="40"/>
  <c r="W6" i="40"/>
  <c r="L6" i="40"/>
  <c r="W5" i="40"/>
  <c r="L5" i="40"/>
  <c r="W4" i="40"/>
  <c r="L4" i="40"/>
  <c r="W3" i="40"/>
  <c r="L3" i="40"/>
  <c r="W2" i="40"/>
  <c r="L2" i="40"/>
  <c r="P55" i="39"/>
  <c r="O55" i="39"/>
  <c r="N55" i="39"/>
  <c r="W54" i="39"/>
  <c r="L54" i="39"/>
  <c r="W53" i="39"/>
  <c r="L53" i="39"/>
  <c r="W52" i="39"/>
  <c r="L52" i="39"/>
  <c r="W51" i="39"/>
  <c r="L51" i="39"/>
  <c r="W50" i="39"/>
  <c r="L50" i="39"/>
  <c r="W49" i="39"/>
  <c r="L49" i="39"/>
  <c r="W48" i="39"/>
  <c r="L48" i="39"/>
  <c r="W47" i="39"/>
  <c r="L47" i="39"/>
  <c r="W46" i="39"/>
  <c r="L46" i="39"/>
  <c r="W45" i="39"/>
  <c r="L45" i="39"/>
  <c r="W44" i="39"/>
  <c r="L44" i="39"/>
  <c r="W43" i="39"/>
  <c r="L43" i="39"/>
  <c r="W42" i="39"/>
  <c r="L42" i="39"/>
  <c r="W41" i="39"/>
  <c r="L41" i="39"/>
  <c r="W40" i="39"/>
  <c r="L40" i="39"/>
  <c r="W39" i="39"/>
  <c r="L39" i="39"/>
  <c r="W38" i="39"/>
  <c r="L38" i="39"/>
  <c r="W37" i="39"/>
  <c r="L37" i="39"/>
  <c r="W36" i="39"/>
  <c r="L36" i="39"/>
  <c r="W35" i="39"/>
  <c r="L35" i="39"/>
  <c r="W34" i="39"/>
  <c r="L34" i="39"/>
  <c r="W33" i="39"/>
  <c r="L33" i="39"/>
  <c r="W32" i="39"/>
  <c r="L32" i="39"/>
  <c r="W31" i="39"/>
  <c r="L31" i="39"/>
  <c r="W30" i="39"/>
  <c r="L30" i="39"/>
  <c r="W29" i="39"/>
  <c r="L29" i="39"/>
  <c r="W28" i="39"/>
  <c r="L28" i="39"/>
  <c r="W27" i="39"/>
  <c r="L27" i="39"/>
  <c r="W26" i="39"/>
  <c r="L26" i="39"/>
  <c r="W25" i="39"/>
  <c r="L25" i="39"/>
  <c r="W24" i="39"/>
  <c r="L24" i="39"/>
  <c r="W23" i="39"/>
  <c r="L23" i="39"/>
  <c r="W22" i="39"/>
  <c r="L22" i="39"/>
  <c r="W21" i="39"/>
  <c r="L21" i="39"/>
  <c r="W20" i="39"/>
  <c r="L20" i="39"/>
  <c r="W19" i="39"/>
  <c r="L19" i="39"/>
  <c r="W18" i="39"/>
  <c r="L18" i="39"/>
  <c r="W17" i="39"/>
  <c r="L17" i="39"/>
  <c r="W16" i="39"/>
  <c r="L16" i="39"/>
  <c r="W15" i="39"/>
  <c r="L15" i="39"/>
  <c r="W14" i="39"/>
  <c r="L14" i="39"/>
  <c r="W13" i="39"/>
  <c r="L13" i="39"/>
  <c r="W12" i="39"/>
  <c r="L12" i="39"/>
  <c r="W11" i="39"/>
  <c r="L11" i="39"/>
  <c r="W10" i="39"/>
  <c r="L10" i="39"/>
  <c r="W9" i="39"/>
  <c r="L9" i="39"/>
  <c r="W8" i="39"/>
  <c r="L8" i="39"/>
  <c r="W7" i="39"/>
  <c r="L7" i="39"/>
  <c r="W6" i="39"/>
  <c r="L6" i="39"/>
  <c r="W5" i="39"/>
  <c r="L5" i="39"/>
  <c r="W4" i="39"/>
  <c r="L4" i="39"/>
  <c r="W3" i="39"/>
  <c r="L3" i="39"/>
  <c r="W2" i="39"/>
  <c r="L2" i="39"/>
  <c r="P55" i="38"/>
  <c r="O55" i="38"/>
  <c r="N55" i="38"/>
  <c r="W54" i="38"/>
  <c r="L54" i="38"/>
  <c r="W53" i="38"/>
  <c r="L53" i="38"/>
  <c r="W52" i="38"/>
  <c r="L52" i="38"/>
  <c r="W51" i="38"/>
  <c r="L51" i="38"/>
  <c r="W50" i="38"/>
  <c r="L50" i="38"/>
  <c r="W49" i="38"/>
  <c r="L49" i="38"/>
  <c r="W48" i="38"/>
  <c r="L48" i="38"/>
  <c r="W47" i="38"/>
  <c r="L47" i="38"/>
  <c r="W46" i="38"/>
  <c r="L46" i="38"/>
  <c r="W45" i="38"/>
  <c r="L45" i="38"/>
  <c r="W44" i="38"/>
  <c r="L44" i="38"/>
  <c r="W43" i="38"/>
  <c r="L43" i="38"/>
  <c r="W42" i="38"/>
  <c r="L42" i="38"/>
  <c r="W41" i="38"/>
  <c r="L41" i="38"/>
  <c r="W40" i="38"/>
  <c r="L40" i="38"/>
  <c r="W39" i="38"/>
  <c r="L39" i="38"/>
  <c r="W38" i="38"/>
  <c r="L38" i="38"/>
  <c r="W37" i="38"/>
  <c r="L37" i="38"/>
  <c r="W36" i="38"/>
  <c r="L36" i="38"/>
  <c r="W35" i="38"/>
  <c r="L35" i="38"/>
  <c r="W34" i="38"/>
  <c r="L34" i="38"/>
  <c r="W33" i="38"/>
  <c r="L33" i="38"/>
  <c r="W32" i="38"/>
  <c r="L32" i="38"/>
  <c r="W31" i="38"/>
  <c r="L31" i="38"/>
  <c r="W30" i="38"/>
  <c r="L30" i="38"/>
  <c r="W29" i="38"/>
  <c r="L29" i="38"/>
  <c r="W28" i="38"/>
  <c r="L28" i="38"/>
  <c r="W27" i="38"/>
  <c r="L27" i="38"/>
  <c r="W26" i="38"/>
  <c r="L26" i="38"/>
  <c r="W25" i="38"/>
  <c r="L25" i="38"/>
  <c r="W24" i="38"/>
  <c r="L24" i="38"/>
  <c r="W23" i="38"/>
  <c r="L23" i="38"/>
  <c r="W22" i="38"/>
  <c r="L22" i="38"/>
  <c r="W21" i="38"/>
  <c r="L21" i="38"/>
  <c r="W20" i="38"/>
  <c r="L20" i="38"/>
  <c r="W19" i="38"/>
  <c r="L19" i="38"/>
  <c r="W18" i="38"/>
  <c r="L18" i="38"/>
  <c r="W17" i="38"/>
  <c r="L17" i="38"/>
  <c r="W16" i="38"/>
  <c r="L16" i="38"/>
  <c r="W15" i="38"/>
  <c r="L15" i="38"/>
  <c r="W14" i="38"/>
  <c r="L14" i="38"/>
  <c r="W13" i="38"/>
  <c r="L13" i="38"/>
  <c r="W12" i="38"/>
  <c r="L12" i="38"/>
  <c r="W11" i="38"/>
  <c r="L11" i="38"/>
  <c r="W10" i="38"/>
  <c r="L10" i="38"/>
  <c r="W9" i="38"/>
  <c r="L9" i="38"/>
  <c r="W8" i="38"/>
  <c r="L8" i="38"/>
  <c r="W7" i="38"/>
  <c r="L7" i="38"/>
  <c r="W6" i="38"/>
  <c r="L6" i="38"/>
  <c r="W5" i="38"/>
  <c r="L5" i="38"/>
  <c r="W4" i="38"/>
  <c r="L4" i="38"/>
  <c r="W3" i="38"/>
  <c r="L3" i="38"/>
  <c r="W2" i="38"/>
  <c r="L2" i="38"/>
  <c r="R55" i="37"/>
  <c r="Q55" i="37"/>
  <c r="P55" i="37"/>
  <c r="O55" i="37"/>
  <c r="N55" i="37"/>
  <c r="W54" i="37"/>
  <c r="L54" i="37"/>
  <c r="W53" i="37"/>
  <c r="L53" i="37"/>
  <c r="W52" i="37"/>
  <c r="L52" i="37"/>
  <c r="W51" i="37"/>
  <c r="L51" i="37"/>
  <c r="W50" i="37"/>
  <c r="L50" i="37"/>
  <c r="W49" i="37"/>
  <c r="L49" i="37"/>
  <c r="W48" i="37"/>
  <c r="L48" i="37"/>
  <c r="W47" i="37"/>
  <c r="L47" i="37"/>
  <c r="W46" i="37"/>
  <c r="L46" i="37"/>
  <c r="W45" i="37"/>
  <c r="L45" i="37"/>
  <c r="W44" i="37"/>
  <c r="L44" i="37"/>
  <c r="W43" i="37"/>
  <c r="L43" i="37"/>
  <c r="W42" i="37"/>
  <c r="L42" i="37"/>
  <c r="W41" i="37"/>
  <c r="L41" i="37"/>
  <c r="W40" i="37"/>
  <c r="L40" i="37"/>
  <c r="W39" i="37"/>
  <c r="L39" i="37"/>
  <c r="W38" i="37"/>
  <c r="L38" i="37"/>
  <c r="W37" i="37"/>
  <c r="L37" i="37"/>
  <c r="W36" i="37"/>
  <c r="L36" i="37"/>
  <c r="W35" i="37"/>
  <c r="L35" i="37"/>
  <c r="W34" i="37"/>
  <c r="L34" i="37"/>
  <c r="W33" i="37"/>
  <c r="L33" i="37"/>
  <c r="W32" i="37"/>
  <c r="L32" i="37"/>
  <c r="W31" i="37"/>
  <c r="L31" i="37"/>
  <c r="W30" i="37"/>
  <c r="L30" i="37"/>
  <c r="W29" i="37"/>
  <c r="L29" i="37"/>
  <c r="W28" i="37"/>
  <c r="L28" i="37"/>
  <c r="W27" i="37"/>
  <c r="L27" i="37"/>
  <c r="W26" i="37"/>
  <c r="L26" i="37"/>
  <c r="W25" i="37"/>
  <c r="L25" i="37"/>
  <c r="W24" i="37"/>
  <c r="L24" i="37"/>
  <c r="W23" i="37"/>
  <c r="L23" i="37"/>
  <c r="W22" i="37"/>
  <c r="L22" i="37"/>
  <c r="W21" i="37"/>
  <c r="L21" i="37"/>
  <c r="W20" i="37"/>
  <c r="L20" i="37"/>
  <c r="W19" i="37"/>
  <c r="L19" i="37"/>
  <c r="W18" i="37"/>
  <c r="L18" i="37"/>
  <c r="W17" i="37"/>
  <c r="L17" i="37"/>
  <c r="W16" i="37"/>
  <c r="L16" i="37"/>
  <c r="W15" i="37"/>
  <c r="L15" i="37"/>
  <c r="W14" i="37"/>
  <c r="L14" i="37"/>
  <c r="W13" i="37"/>
  <c r="L13" i="37"/>
  <c r="W12" i="37"/>
  <c r="L12" i="37"/>
  <c r="W11" i="37"/>
  <c r="L11" i="37"/>
  <c r="W10" i="37"/>
  <c r="L10" i="37"/>
  <c r="W9" i="37"/>
  <c r="L9" i="37"/>
  <c r="W8" i="37"/>
  <c r="L8" i="37"/>
  <c r="W7" i="37"/>
  <c r="L7" i="37"/>
  <c r="W6" i="37"/>
  <c r="L6" i="37"/>
  <c r="W5" i="37"/>
  <c r="L5" i="37"/>
  <c r="W4" i="37"/>
  <c r="L4" i="37"/>
  <c r="W3" i="37"/>
  <c r="L3" i="37"/>
  <c r="W2" i="37"/>
  <c r="L2" i="37"/>
  <c r="R55" i="36"/>
  <c r="Q55" i="36"/>
  <c r="P55" i="36"/>
  <c r="O55" i="36"/>
  <c r="N55" i="36"/>
  <c r="W54" i="36"/>
  <c r="L54" i="36"/>
  <c r="W53" i="36"/>
  <c r="L53" i="36"/>
  <c r="W52" i="36"/>
  <c r="L52" i="36"/>
  <c r="W51" i="36"/>
  <c r="L51" i="36"/>
  <c r="W50" i="36"/>
  <c r="L50" i="36"/>
  <c r="W49" i="36"/>
  <c r="L49" i="36"/>
  <c r="W48" i="36"/>
  <c r="L48" i="36"/>
  <c r="W47" i="36"/>
  <c r="L47" i="36"/>
  <c r="W46" i="36"/>
  <c r="L46" i="36"/>
  <c r="W45" i="36"/>
  <c r="L45" i="36"/>
  <c r="W44" i="36"/>
  <c r="L44" i="36"/>
  <c r="W43" i="36"/>
  <c r="L43" i="36"/>
  <c r="W42" i="36"/>
  <c r="L42" i="36"/>
  <c r="W41" i="36"/>
  <c r="L41" i="36"/>
  <c r="W40" i="36"/>
  <c r="L40" i="36"/>
  <c r="W39" i="36"/>
  <c r="L39" i="36"/>
  <c r="W38" i="36"/>
  <c r="L38" i="36"/>
  <c r="W37" i="36"/>
  <c r="L37" i="36"/>
  <c r="W36" i="36"/>
  <c r="L36" i="36"/>
  <c r="W35" i="36"/>
  <c r="L35" i="36"/>
  <c r="W34" i="36"/>
  <c r="L34" i="36"/>
  <c r="W33" i="36"/>
  <c r="L33" i="36"/>
  <c r="W32" i="36"/>
  <c r="L32" i="36"/>
  <c r="W31" i="36"/>
  <c r="L31" i="36"/>
  <c r="W30" i="36"/>
  <c r="L30" i="36"/>
  <c r="W29" i="36"/>
  <c r="L29" i="36"/>
  <c r="W28" i="36"/>
  <c r="L28" i="36"/>
  <c r="W27" i="36"/>
  <c r="L27" i="36"/>
  <c r="W26" i="36"/>
  <c r="L26" i="36"/>
  <c r="W25" i="36"/>
  <c r="L25" i="36"/>
  <c r="W24" i="36"/>
  <c r="L24" i="36"/>
  <c r="W23" i="36"/>
  <c r="L23" i="36"/>
  <c r="W22" i="36"/>
  <c r="L22" i="36"/>
  <c r="W21" i="36"/>
  <c r="L21" i="36"/>
  <c r="W20" i="36"/>
  <c r="L20" i="36"/>
  <c r="W19" i="36"/>
  <c r="L19" i="36"/>
  <c r="W18" i="36"/>
  <c r="L18" i="36"/>
  <c r="W17" i="36"/>
  <c r="L17" i="36"/>
  <c r="W16" i="36"/>
  <c r="L16" i="36"/>
  <c r="W15" i="36"/>
  <c r="L15" i="36"/>
  <c r="W14" i="36"/>
  <c r="L14" i="36"/>
  <c r="W13" i="36"/>
  <c r="L13" i="36"/>
  <c r="W12" i="36"/>
  <c r="L12" i="36"/>
  <c r="W11" i="36"/>
  <c r="L11" i="36"/>
  <c r="W10" i="36"/>
  <c r="L10" i="36"/>
  <c r="W9" i="36"/>
  <c r="L9" i="36"/>
  <c r="W8" i="36"/>
  <c r="L8" i="36"/>
  <c r="W7" i="36"/>
  <c r="L7" i="36"/>
  <c r="W6" i="36"/>
  <c r="L6" i="36"/>
  <c r="W5" i="36"/>
  <c r="L5" i="36"/>
  <c r="W4" i="36"/>
  <c r="L4" i="36"/>
  <c r="W3" i="36"/>
  <c r="L3" i="36"/>
  <c r="W2" i="36"/>
  <c r="L2" i="36"/>
  <c r="V55" i="35"/>
  <c r="U55" i="35"/>
  <c r="T55" i="35"/>
  <c r="S55" i="35"/>
  <c r="R55" i="35"/>
  <c r="Q55" i="35"/>
  <c r="P55" i="35"/>
  <c r="O55" i="35"/>
  <c r="N55" i="35"/>
  <c r="W54" i="35"/>
  <c r="L54" i="35"/>
  <c r="W53" i="35"/>
  <c r="L53" i="35"/>
  <c r="W52" i="35"/>
  <c r="L52" i="35"/>
  <c r="W51" i="35"/>
  <c r="L51" i="35"/>
  <c r="W50" i="35"/>
  <c r="L50" i="35"/>
  <c r="W49" i="35"/>
  <c r="L49" i="35"/>
  <c r="W48" i="35"/>
  <c r="L48" i="35"/>
  <c r="W47" i="35"/>
  <c r="L47" i="35"/>
  <c r="W46" i="35"/>
  <c r="L46" i="35"/>
  <c r="W45" i="35"/>
  <c r="L45" i="35"/>
  <c r="W44" i="35"/>
  <c r="L44" i="35"/>
  <c r="W43" i="35"/>
  <c r="L43" i="35"/>
  <c r="W42" i="35"/>
  <c r="L42" i="35"/>
  <c r="W41" i="35"/>
  <c r="L41" i="35"/>
  <c r="W40" i="35"/>
  <c r="L40" i="35"/>
  <c r="W39" i="35"/>
  <c r="L39" i="35"/>
  <c r="W38" i="35"/>
  <c r="L38" i="35"/>
  <c r="W37" i="35"/>
  <c r="L37" i="35"/>
  <c r="W36" i="35"/>
  <c r="L36" i="35"/>
  <c r="W35" i="35"/>
  <c r="L35" i="35"/>
  <c r="W34" i="35"/>
  <c r="L34" i="35"/>
  <c r="W33" i="35"/>
  <c r="L33" i="35"/>
  <c r="W32" i="35"/>
  <c r="L32" i="35"/>
  <c r="W31" i="35"/>
  <c r="L31" i="35"/>
  <c r="W30" i="35"/>
  <c r="L30" i="35"/>
  <c r="W29" i="35"/>
  <c r="L29" i="35"/>
  <c r="W28" i="35"/>
  <c r="L28" i="35"/>
  <c r="W27" i="35"/>
  <c r="L27" i="35"/>
  <c r="W26" i="35"/>
  <c r="L26" i="35"/>
  <c r="W25" i="35"/>
  <c r="L25" i="35"/>
  <c r="W24" i="35"/>
  <c r="L24" i="35"/>
  <c r="W23" i="35"/>
  <c r="L23" i="35"/>
  <c r="W22" i="35"/>
  <c r="L22" i="35"/>
  <c r="W21" i="35"/>
  <c r="L21" i="35"/>
  <c r="W20" i="35"/>
  <c r="L20" i="35"/>
  <c r="W19" i="35"/>
  <c r="L19" i="35"/>
  <c r="W18" i="35"/>
  <c r="L18" i="35"/>
  <c r="W17" i="35"/>
  <c r="L17" i="35"/>
  <c r="W16" i="35"/>
  <c r="L16" i="35"/>
  <c r="W15" i="35"/>
  <c r="L15" i="35"/>
  <c r="W14" i="35"/>
  <c r="L14" i="35"/>
  <c r="W13" i="35"/>
  <c r="L13" i="35"/>
  <c r="W12" i="35"/>
  <c r="L12" i="35"/>
  <c r="W11" i="35"/>
  <c r="L11" i="35"/>
  <c r="W10" i="35"/>
  <c r="L10" i="35"/>
  <c r="W9" i="35"/>
  <c r="L9" i="35"/>
  <c r="W8" i="35"/>
  <c r="L8" i="35"/>
  <c r="W7" i="35"/>
  <c r="L7" i="35"/>
  <c r="W6" i="35"/>
  <c r="L6" i="35"/>
  <c r="W5" i="35"/>
  <c r="L5" i="35"/>
  <c r="W4" i="35"/>
  <c r="L4" i="35"/>
  <c r="W3" i="35"/>
  <c r="L3" i="35"/>
  <c r="W2" i="35"/>
  <c r="L2" i="35"/>
  <c r="V55" i="34"/>
  <c r="U55" i="34"/>
  <c r="T55" i="34"/>
  <c r="S55" i="34"/>
  <c r="R55" i="34"/>
  <c r="Q55" i="34"/>
  <c r="P55" i="34"/>
  <c r="O55" i="34"/>
  <c r="N55" i="34"/>
  <c r="L55" i="34"/>
  <c r="W54" i="34"/>
  <c r="L54" i="34"/>
  <c r="W53" i="34"/>
  <c r="L53" i="34"/>
  <c r="W52" i="34"/>
  <c r="L52" i="34"/>
  <c r="W51" i="34"/>
  <c r="L51" i="34"/>
  <c r="W50" i="34"/>
  <c r="L50" i="34"/>
  <c r="W49" i="34"/>
  <c r="L49" i="34"/>
  <c r="W48" i="34"/>
  <c r="L48" i="34"/>
  <c r="W47" i="34"/>
  <c r="L47" i="34"/>
  <c r="W46" i="34"/>
  <c r="L46" i="34"/>
  <c r="W45" i="34"/>
  <c r="L45" i="34"/>
  <c r="W44" i="34"/>
  <c r="L44" i="34"/>
  <c r="W43" i="34"/>
  <c r="L43" i="34"/>
  <c r="W42" i="34"/>
  <c r="L42" i="34"/>
  <c r="W41" i="34"/>
  <c r="L41" i="34"/>
  <c r="W40" i="34"/>
  <c r="L40" i="34"/>
  <c r="W39" i="34"/>
  <c r="L39" i="34"/>
  <c r="W38" i="34"/>
  <c r="L38" i="34"/>
  <c r="W37" i="34"/>
  <c r="L37" i="34"/>
  <c r="W36" i="34"/>
  <c r="L36" i="34"/>
  <c r="W35" i="34"/>
  <c r="L35" i="34"/>
  <c r="W34" i="34"/>
  <c r="L34" i="34"/>
  <c r="W33" i="34"/>
  <c r="L33" i="34"/>
  <c r="W32" i="34"/>
  <c r="L32" i="34"/>
  <c r="W31" i="34"/>
  <c r="L31" i="34"/>
  <c r="W30" i="34"/>
  <c r="L30" i="34"/>
  <c r="W29" i="34"/>
  <c r="L29" i="34"/>
  <c r="W28" i="34"/>
  <c r="L28" i="34"/>
  <c r="W27" i="34"/>
  <c r="L27" i="34"/>
  <c r="W26" i="34"/>
  <c r="L26" i="34"/>
  <c r="W25" i="34"/>
  <c r="L25" i="34"/>
  <c r="W24" i="34"/>
  <c r="L24" i="34"/>
  <c r="W23" i="34"/>
  <c r="L23" i="34"/>
  <c r="W22" i="34"/>
  <c r="L22" i="34"/>
  <c r="W21" i="34"/>
  <c r="L21" i="34"/>
  <c r="W20" i="34"/>
  <c r="L20" i="34"/>
  <c r="W19" i="34"/>
  <c r="L19" i="34"/>
  <c r="W18" i="34"/>
  <c r="L18" i="34"/>
  <c r="W17" i="34"/>
  <c r="L17" i="34"/>
  <c r="W16" i="34"/>
  <c r="L16" i="34"/>
  <c r="W15" i="34"/>
  <c r="L15" i="34"/>
  <c r="W14" i="34"/>
  <c r="L14" i="34"/>
  <c r="W13" i="34"/>
  <c r="L13" i="34"/>
  <c r="W12" i="34"/>
  <c r="L12" i="34"/>
  <c r="W11" i="34"/>
  <c r="L11" i="34"/>
  <c r="W10" i="34"/>
  <c r="L10" i="34"/>
  <c r="W9" i="34"/>
  <c r="L9" i="34"/>
  <c r="W8" i="34"/>
  <c r="L8" i="34"/>
  <c r="W7" i="34"/>
  <c r="L7" i="34"/>
  <c r="W6" i="34"/>
  <c r="L6" i="34"/>
  <c r="W5" i="34"/>
  <c r="L5" i="34"/>
  <c r="W4" i="34"/>
  <c r="L4" i="34"/>
  <c r="W3" i="34"/>
  <c r="L3" i="34"/>
  <c r="W2" i="34"/>
  <c r="L2" i="34"/>
  <c r="S55" i="33"/>
  <c r="R55" i="33"/>
  <c r="Q55" i="33"/>
  <c r="P55" i="33"/>
  <c r="O55" i="33"/>
  <c r="N55" i="33"/>
  <c r="W54" i="33"/>
  <c r="L54" i="33"/>
  <c r="W53" i="33"/>
  <c r="L53" i="33"/>
  <c r="W52" i="33"/>
  <c r="L52" i="33"/>
  <c r="W51" i="33"/>
  <c r="L51" i="33"/>
  <c r="W50" i="33"/>
  <c r="L50" i="33"/>
  <c r="W49" i="33"/>
  <c r="L49" i="33"/>
  <c r="W48" i="33"/>
  <c r="L48" i="33"/>
  <c r="W47" i="33"/>
  <c r="L47" i="33"/>
  <c r="W46" i="33"/>
  <c r="L46" i="33"/>
  <c r="W45" i="33"/>
  <c r="L45" i="33"/>
  <c r="W44" i="33"/>
  <c r="L44" i="33"/>
  <c r="W43" i="33"/>
  <c r="L43" i="33"/>
  <c r="W42" i="33"/>
  <c r="L42" i="33"/>
  <c r="W41" i="33"/>
  <c r="L41" i="33"/>
  <c r="W40" i="33"/>
  <c r="L40" i="33"/>
  <c r="W39" i="33"/>
  <c r="L39" i="33"/>
  <c r="W38" i="33"/>
  <c r="L38" i="33"/>
  <c r="W37" i="33"/>
  <c r="L37" i="33"/>
  <c r="W36" i="33"/>
  <c r="L36" i="33"/>
  <c r="W35" i="33"/>
  <c r="L35" i="33"/>
  <c r="W34" i="33"/>
  <c r="L34" i="33"/>
  <c r="W33" i="33"/>
  <c r="L33" i="33"/>
  <c r="W32" i="33"/>
  <c r="L32" i="33"/>
  <c r="W31" i="33"/>
  <c r="L31" i="33"/>
  <c r="W30" i="33"/>
  <c r="L30" i="33"/>
  <c r="W29" i="33"/>
  <c r="L29" i="33"/>
  <c r="W28" i="33"/>
  <c r="L28" i="33"/>
  <c r="W27" i="33"/>
  <c r="L27" i="33"/>
  <c r="W26" i="33"/>
  <c r="L26" i="33"/>
  <c r="W25" i="33"/>
  <c r="L25" i="33"/>
  <c r="W24" i="33"/>
  <c r="L24" i="33"/>
  <c r="W23" i="33"/>
  <c r="L23" i="33"/>
  <c r="W22" i="33"/>
  <c r="L22" i="33"/>
  <c r="W21" i="33"/>
  <c r="L21" i="33"/>
  <c r="W20" i="33"/>
  <c r="L20" i="33"/>
  <c r="W19" i="33"/>
  <c r="L19" i="33"/>
  <c r="W18" i="33"/>
  <c r="L18" i="33"/>
  <c r="W17" i="33"/>
  <c r="L17" i="33"/>
  <c r="W16" i="33"/>
  <c r="L16" i="33"/>
  <c r="W15" i="33"/>
  <c r="L15" i="33"/>
  <c r="W14" i="33"/>
  <c r="L14" i="33"/>
  <c r="W13" i="33"/>
  <c r="L13" i="33"/>
  <c r="W12" i="33"/>
  <c r="L12" i="33"/>
  <c r="W11" i="33"/>
  <c r="L11" i="33"/>
  <c r="W10" i="33"/>
  <c r="L10" i="33"/>
  <c r="W9" i="33"/>
  <c r="L9" i="33"/>
  <c r="W8" i="33"/>
  <c r="L8" i="33"/>
  <c r="W7" i="33"/>
  <c r="L7" i="33"/>
  <c r="W6" i="33"/>
  <c r="L6" i="33"/>
  <c r="W5" i="33"/>
  <c r="L5" i="33"/>
  <c r="W4" i="33"/>
  <c r="L4" i="33"/>
  <c r="W3" i="33"/>
  <c r="L3" i="33"/>
  <c r="W2" i="33"/>
  <c r="L2" i="33"/>
  <c r="S55" i="32"/>
  <c r="R55" i="32"/>
  <c r="Q55" i="32"/>
  <c r="P55" i="32"/>
  <c r="O55" i="32"/>
  <c r="N55" i="32"/>
  <c r="W54" i="32"/>
  <c r="L54" i="32"/>
  <c r="W53" i="32"/>
  <c r="L53" i="32"/>
  <c r="W52" i="32"/>
  <c r="L52" i="32"/>
  <c r="W51" i="32"/>
  <c r="L51" i="32"/>
  <c r="W50" i="32"/>
  <c r="L50" i="32"/>
  <c r="W49" i="32"/>
  <c r="L49" i="32"/>
  <c r="W48" i="32"/>
  <c r="L48" i="32"/>
  <c r="W47" i="32"/>
  <c r="L47" i="32"/>
  <c r="W46" i="32"/>
  <c r="L46" i="32"/>
  <c r="W45" i="32"/>
  <c r="L45" i="32"/>
  <c r="W44" i="32"/>
  <c r="L44" i="32"/>
  <c r="W43" i="32"/>
  <c r="L43" i="32"/>
  <c r="W42" i="32"/>
  <c r="L42" i="32"/>
  <c r="W41" i="32"/>
  <c r="L41" i="32"/>
  <c r="W40" i="32"/>
  <c r="L40" i="32"/>
  <c r="W39" i="32"/>
  <c r="L39" i="32"/>
  <c r="W38" i="32"/>
  <c r="L38" i="32"/>
  <c r="W37" i="32"/>
  <c r="L37" i="32"/>
  <c r="W36" i="32"/>
  <c r="L36" i="32"/>
  <c r="W35" i="32"/>
  <c r="L35" i="32"/>
  <c r="W34" i="32"/>
  <c r="L34" i="32"/>
  <c r="W33" i="32"/>
  <c r="L33" i="32"/>
  <c r="W32" i="32"/>
  <c r="L32" i="32"/>
  <c r="W31" i="32"/>
  <c r="L31" i="32"/>
  <c r="W30" i="32"/>
  <c r="L30" i="32"/>
  <c r="W29" i="32"/>
  <c r="L29" i="32"/>
  <c r="W28" i="32"/>
  <c r="L28" i="32"/>
  <c r="W27" i="32"/>
  <c r="L27" i="32"/>
  <c r="W26" i="32"/>
  <c r="L26" i="32"/>
  <c r="W25" i="32"/>
  <c r="L25" i="32"/>
  <c r="W24" i="32"/>
  <c r="L24" i="32"/>
  <c r="W23" i="32"/>
  <c r="L23" i="32"/>
  <c r="W22" i="32"/>
  <c r="L22" i="32"/>
  <c r="W21" i="32"/>
  <c r="L21" i="32"/>
  <c r="W20" i="32"/>
  <c r="L20" i="32"/>
  <c r="W19" i="32"/>
  <c r="L19" i="32"/>
  <c r="W18" i="32"/>
  <c r="L18" i="32"/>
  <c r="W17" i="32"/>
  <c r="L17" i="32"/>
  <c r="W16" i="32"/>
  <c r="L16" i="32"/>
  <c r="W15" i="32"/>
  <c r="L15" i="32"/>
  <c r="W14" i="32"/>
  <c r="L14" i="32"/>
  <c r="W13" i="32"/>
  <c r="L13" i="32"/>
  <c r="W12" i="32"/>
  <c r="L12" i="32"/>
  <c r="W11" i="32"/>
  <c r="L11" i="32"/>
  <c r="W10" i="32"/>
  <c r="L10" i="32"/>
  <c r="W9" i="32"/>
  <c r="L9" i="32"/>
  <c r="W8" i="32"/>
  <c r="L8" i="32"/>
  <c r="W7" i="32"/>
  <c r="L7" i="32"/>
  <c r="W6" i="32"/>
  <c r="L6" i="32"/>
  <c r="W5" i="32"/>
  <c r="L5" i="32"/>
  <c r="W4" i="32"/>
  <c r="L4" i="32"/>
  <c r="W3" i="32"/>
  <c r="L3" i="32"/>
  <c r="W2" i="32"/>
  <c r="L2" i="32"/>
  <c r="Q55" i="31"/>
  <c r="P55" i="31"/>
  <c r="O55" i="31"/>
  <c r="N55" i="31"/>
  <c r="W54" i="31"/>
  <c r="L54" i="31"/>
  <c r="W53" i="31"/>
  <c r="L53" i="31"/>
  <c r="W52" i="31"/>
  <c r="L52" i="31"/>
  <c r="W51" i="31"/>
  <c r="L51" i="31"/>
  <c r="W50" i="31"/>
  <c r="L50" i="31"/>
  <c r="W49" i="31"/>
  <c r="L49" i="31"/>
  <c r="W48" i="31"/>
  <c r="L48" i="31"/>
  <c r="W47" i="31"/>
  <c r="L47" i="31"/>
  <c r="W46" i="31"/>
  <c r="L46" i="31"/>
  <c r="W45" i="31"/>
  <c r="L45" i="31"/>
  <c r="W44" i="31"/>
  <c r="L44" i="31"/>
  <c r="W43" i="31"/>
  <c r="L43" i="31"/>
  <c r="W42" i="31"/>
  <c r="L42" i="31"/>
  <c r="W41" i="31"/>
  <c r="L41" i="31"/>
  <c r="W40" i="31"/>
  <c r="L40" i="31"/>
  <c r="W39" i="31"/>
  <c r="L39" i="31"/>
  <c r="W38" i="31"/>
  <c r="L38" i="31"/>
  <c r="W37" i="31"/>
  <c r="L37" i="31"/>
  <c r="W36" i="31"/>
  <c r="L36" i="31"/>
  <c r="W35" i="31"/>
  <c r="L35" i="31"/>
  <c r="W34" i="31"/>
  <c r="L34" i="31"/>
  <c r="W33" i="31"/>
  <c r="L33" i="31"/>
  <c r="W32" i="31"/>
  <c r="L32" i="31"/>
  <c r="W31" i="31"/>
  <c r="L31" i="31"/>
  <c r="W30" i="31"/>
  <c r="L30" i="31"/>
  <c r="W29" i="31"/>
  <c r="L29" i="31"/>
  <c r="W28" i="31"/>
  <c r="L28" i="31"/>
  <c r="W27" i="31"/>
  <c r="L27" i="31"/>
  <c r="W26" i="31"/>
  <c r="L26" i="31"/>
  <c r="W25" i="31"/>
  <c r="L25" i="31"/>
  <c r="W24" i="31"/>
  <c r="L24" i="31"/>
  <c r="W23" i="31"/>
  <c r="L23" i="31"/>
  <c r="W22" i="31"/>
  <c r="L22" i="31"/>
  <c r="W21" i="31"/>
  <c r="L21" i="31"/>
  <c r="W20" i="31"/>
  <c r="L20" i="31"/>
  <c r="W19" i="31"/>
  <c r="L19" i="31"/>
  <c r="W18" i="31"/>
  <c r="L18" i="31"/>
  <c r="W17" i="31"/>
  <c r="L17" i="31"/>
  <c r="W16" i="31"/>
  <c r="L16" i="31"/>
  <c r="W15" i="31"/>
  <c r="L15" i="31"/>
  <c r="W14" i="31"/>
  <c r="L14" i="31"/>
  <c r="W13" i="31"/>
  <c r="L13" i="31"/>
  <c r="W12" i="31"/>
  <c r="L12" i="31"/>
  <c r="W11" i="31"/>
  <c r="L11" i="31"/>
  <c r="W10" i="31"/>
  <c r="L10" i="31"/>
  <c r="W9" i="31"/>
  <c r="L9" i="31"/>
  <c r="W8" i="31"/>
  <c r="L8" i="31"/>
  <c r="W7" i="31"/>
  <c r="L7" i="31"/>
  <c r="W6" i="31"/>
  <c r="L6" i="31"/>
  <c r="W5" i="31"/>
  <c r="L5" i="31"/>
  <c r="W4" i="31"/>
  <c r="L4" i="31"/>
  <c r="W3" i="31"/>
  <c r="L3" i="31"/>
  <c r="W2" i="31"/>
  <c r="L2" i="31"/>
  <c r="Q55" i="30"/>
  <c r="P55" i="30"/>
  <c r="O55" i="30"/>
  <c r="N55" i="30"/>
  <c r="W54" i="30"/>
  <c r="L54" i="30"/>
  <c r="W53" i="30"/>
  <c r="L53" i="30"/>
  <c r="W52" i="30"/>
  <c r="L52" i="30"/>
  <c r="W51" i="30"/>
  <c r="L51" i="30"/>
  <c r="W50" i="30"/>
  <c r="L50" i="30"/>
  <c r="W49" i="30"/>
  <c r="L49" i="30"/>
  <c r="W48" i="30"/>
  <c r="L48" i="30"/>
  <c r="W47" i="30"/>
  <c r="L47" i="30"/>
  <c r="W46" i="30"/>
  <c r="L46" i="30"/>
  <c r="W45" i="30"/>
  <c r="L45" i="30"/>
  <c r="W44" i="30"/>
  <c r="L44" i="30"/>
  <c r="W43" i="30"/>
  <c r="L43" i="30"/>
  <c r="W42" i="30"/>
  <c r="L42" i="30"/>
  <c r="W41" i="30"/>
  <c r="L41" i="30"/>
  <c r="W40" i="30"/>
  <c r="L40" i="30"/>
  <c r="W39" i="30"/>
  <c r="L39" i="30"/>
  <c r="W38" i="30"/>
  <c r="L38" i="30"/>
  <c r="W37" i="30"/>
  <c r="L37" i="30"/>
  <c r="W36" i="30"/>
  <c r="L36" i="30"/>
  <c r="W35" i="30"/>
  <c r="L35" i="30"/>
  <c r="W34" i="30"/>
  <c r="L34" i="30"/>
  <c r="W33" i="30"/>
  <c r="L33" i="30"/>
  <c r="W32" i="30"/>
  <c r="L32" i="30"/>
  <c r="W31" i="30"/>
  <c r="L31" i="30"/>
  <c r="W30" i="30"/>
  <c r="L30" i="30"/>
  <c r="W29" i="30"/>
  <c r="L29" i="30"/>
  <c r="W28" i="30"/>
  <c r="L28" i="30"/>
  <c r="W27" i="30"/>
  <c r="L27" i="30"/>
  <c r="W26" i="30"/>
  <c r="L26" i="30"/>
  <c r="W25" i="30"/>
  <c r="L25" i="30"/>
  <c r="W24" i="30"/>
  <c r="L24" i="30"/>
  <c r="W23" i="30"/>
  <c r="L23" i="30"/>
  <c r="W22" i="30"/>
  <c r="L22" i="30"/>
  <c r="W21" i="30"/>
  <c r="L21" i="30"/>
  <c r="W20" i="30"/>
  <c r="L20" i="30"/>
  <c r="W19" i="30"/>
  <c r="L19" i="30"/>
  <c r="W18" i="30"/>
  <c r="L18" i="30"/>
  <c r="W17" i="30"/>
  <c r="L17" i="30"/>
  <c r="W16" i="30"/>
  <c r="L16" i="30"/>
  <c r="W15" i="30"/>
  <c r="L15" i="30"/>
  <c r="W14" i="30"/>
  <c r="L14" i="30"/>
  <c r="W13" i="30"/>
  <c r="L13" i="30"/>
  <c r="W12" i="30"/>
  <c r="L12" i="30"/>
  <c r="W11" i="30"/>
  <c r="L11" i="30"/>
  <c r="W10" i="30"/>
  <c r="L10" i="30"/>
  <c r="W9" i="30"/>
  <c r="L9" i="30"/>
  <c r="W8" i="30"/>
  <c r="L8" i="30"/>
  <c r="W7" i="30"/>
  <c r="L7" i="30"/>
  <c r="W6" i="30"/>
  <c r="L6" i="30"/>
  <c r="W5" i="30"/>
  <c r="L5" i="30"/>
  <c r="W4" i="30"/>
  <c r="L4" i="30"/>
  <c r="W3" i="30"/>
  <c r="L3" i="30"/>
  <c r="W2" i="30"/>
  <c r="L2" i="30"/>
  <c r="Q55" i="29"/>
  <c r="P55" i="29"/>
  <c r="O55" i="29"/>
  <c r="N55" i="29"/>
  <c r="W54" i="29"/>
  <c r="L54" i="29"/>
  <c r="W53" i="29"/>
  <c r="L53" i="29"/>
  <c r="W52" i="29"/>
  <c r="L52" i="29"/>
  <c r="W51" i="29"/>
  <c r="L51" i="29"/>
  <c r="W50" i="29"/>
  <c r="L50" i="29"/>
  <c r="W49" i="29"/>
  <c r="L49" i="29"/>
  <c r="W48" i="29"/>
  <c r="L48" i="29"/>
  <c r="W47" i="29"/>
  <c r="L47" i="29"/>
  <c r="W46" i="29"/>
  <c r="L46" i="29"/>
  <c r="W45" i="29"/>
  <c r="L45" i="29"/>
  <c r="W44" i="29"/>
  <c r="L44" i="29"/>
  <c r="W43" i="29"/>
  <c r="L43" i="29"/>
  <c r="W42" i="29"/>
  <c r="L42" i="29"/>
  <c r="W41" i="29"/>
  <c r="L41" i="29"/>
  <c r="W40" i="29"/>
  <c r="L40" i="29"/>
  <c r="W39" i="29"/>
  <c r="L39" i="29"/>
  <c r="W38" i="29"/>
  <c r="L38" i="29"/>
  <c r="W37" i="29"/>
  <c r="L37" i="29"/>
  <c r="W36" i="29"/>
  <c r="L36" i="29"/>
  <c r="W35" i="29"/>
  <c r="L35" i="29"/>
  <c r="W34" i="29"/>
  <c r="L34" i="29"/>
  <c r="W33" i="29"/>
  <c r="L33" i="29"/>
  <c r="W32" i="29"/>
  <c r="L32" i="29"/>
  <c r="W31" i="29"/>
  <c r="L31" i="29"/>
  <c r="W30" i="29"/>
  <c r="L30" i="29"/>
  <c r="W29" i="29"/>
  <c r="L29" i="29"/>
  <c r="W28" i="29"/>
  <c r="L28" i="29"/>
  <c r="W27" i="29"/>
  <c r="L27" i="29"/>
  <c r="W26" i="29"/>
  <c r="L26" i="29"/>
  <c r="W25" i="29"/>
  <c r="L25" i="29"/>
  <c r="W24" i="29"/>
  <c r="L24" i="29"/>
  <c r="W23" i="29"/>
  <c r="L23" i="29"/>
  <c r="W22" i="29"/>
  <c r="L22" i="29"/>
  <c r="W21" i="29"/>
  <c r="L21" i="29"/>
  <c r="W20" i="29"/>
  <c r="L20" i="29"/>
  <c r="W19" i="29"/>
  <c r="L19" i="29"/>
  <c r="W18" i="29"/>
  <c r="L18" i="29"/>
  <c r="W17" i="29"/>
  <c r="L17" i="29"/>
  <c r="W16" i="29"/>
  <c r="L16" i="29"/>
  <c r="W15" i="29"/>
  <c r="L15" i="29"/>
  <c r="W14" i="29"/>
  <c r="L14" i="29"/>
  <c r="W13" i="29"/>
  <c r="L13" i="29"/>
  <c r="W12" i="29"/>
  <c r="L12" i="29"/>
  <c r="W11" i="29"/>
  <c r="L11" i="29"/>
  <c r="W10" i="29"/>
  <c r="L10" i="29"/>
  <c r="W9" i="29"/>
  <c r="L9" i="29"/>
  <c r="W8" i="29"/>
  <c r="L8" i="29"/>
  <c r="W7" i="29"/>
  <c r="L7" i="29"/>
  <c r="W6" i="29"/>
  <c r="L6" i="29"/>
  <c r="W5" i="29"/>
  <c r="L5" i="29"/>
  <c r="W4" i="29"/>
  <c r="L4" i="29"/>
  <c r="W3" i="29"/>
  <c r="L3" i="29"/>
  <c r="W2" i="29"/>
  <c r="L2" i="29"/>
  <c r="Q55" i="28"/>
  <c r="P55" i="28"/>
  <c r="O55" i="28"/>
  <c r="N55" i="28"/>
  <c r="W54" i="28"/>
  <c r="L54" i="28"/>
  <c r="W53" i="28"/>
  <c r="L53" i="28"/>
  <c r="W52" i="28"/>
  <c r="L52" i="28"/>
  <c r="W51" i="28"/>
  <c r="L51" i="28"/>
  <c r="W50" i="28"/>
  <c r="L50" i="28"/>
  <c r="W49" i="28"/>
  <c r="L49" i="28"/>
  <c r="W48" i="28"/>
  <c r="L48" i="28"/>
  <c r="W47" i="28"/>
  <c r="L47" i="28"/>
  <c r="W46" i="28"/>
  <c r="L46" i="28"/>
  <c r="W45" i="28"/>
  <c r="L45" i="28"/>
  <c r="W44" i="28"/>
  <c r="L44" i="28"/>
  <c r="W43" i="28"/>
  <c r="L43" i="28"/>
  <c r="W42" i="28"/>
  <c r="L42" i="28"/>
  <c r="W41" i="28"/>
  <c r="L41" i="28"/>
  <c r="W40" i="28"/>
  <c r="L40" i="28"/>
  <c r="W39" i="28"/>
  <c r="L39" i="28"/>
  <c r="W38" i="28"/>
  <c r="L38" i="28"/>
  <c r="W37" i="28"/>
  <c r="L37" i="28"/>
  <c r="W36" i="28"/>
  <c r="L36" i="28"/>
  <c r="W35" i="28"/>
  <c r="L35" i="28"/>
  <c r="W34" i="28"/>
  <c r="L34" i="28"/>
  <c r="W33" i="28"/>
  <c r="L33" i="28"/>
  <c r="W32" i="28"/>
  <c r="L32" i="28"/>
  <c r="W31" i="28"/>
  <c r="L31" i="28"/>
  <c r="W30" i="28"/>
  <c r="L30" i="28"/>
  <c r="W29" i="28"/>
  <c r="L29" i="28"/>
  <c r="W28" i="28"/>
  <c r="L28" i="28"/>
  <c r="W27" i="28"/>
  <c r="L27" i="28"/>
  <c r="W26" i="28"/>
  <c r="L26" i="28"/>
  <c r="W25" i="28"/>
  <c r="L25" i="28"/>
  <c r="W24" i="28"/>
  <c r="L24" i="28"/>
  <c r="W23" i="28"/>
  <c r="L23" i="28"/>
  <c r="W22" i="28"/>
  <c r="L22" i="28"/>
  <c r="W21" i="28"/>
  <c r="L21" i="28"/>
  <c r="W20" i="28"/>
  <c r="L20" i="28"/>
  <c r="W19" i="28"/>
  <c r="L19" i="28"/>
  <c r="W18" i="28"/>
  <c r="L18" i="28"/>
  <c r="W17" i="28"/>
  <c r="L17" i="28"/>
  <c r="W16" i="28"/>
  <c r="L16" i="28"/>
  <c r="W15" i="28"/>
  <c r="L15" i="28"/>
  <c r="W14" i="28"/>
  <c r="L14" i="28"/>
  <c r="W13" i="28"/>
  <c r="L13" i="28"/>
  <c r="W12" i="28"/>
  <c r="L12" i="28"/>
  <c r="W11" i="28"/>
  <c r="L11" i="28"/>
  <c r="W10" i="28"/>
  <c r="L10" i="28"/>
  <c r="W9" i="28"/>
  <c r="L9" i="28"/>
  <c r="W8" i="28"/>
  <c r="L8" i="28"/>
  <c r="W7" i="28"/>
  <c r="L7" i="28"/>
  <c r="W6" i="28"/>
  <c r="L6" i="28"/>
  <c r="W5" i="28"/>
  <c r="L5" i="28"/>
  <c r="W4" i="28"/>
  <c r="L4" i="28"/>
  <c r="W3" i="28"/>
  <c r="L3" i="28"/>
  <c r="W2" i="28"/>
  <c r="L2" i="28"/>
  <c r="R55" i="27"/>
  <c r="Q55" i="27"/>
  <c r="P55" i="27"/>
  <c r="O55" i="27"/>
  <c r="N55" i="27"/>
  <c r="W54" i="27"/>
  <c r="L54" i="27"/>
  <c r="W53" i="27"/>
  <c r="L53" i="27"/>
  <c r="W52" i="27"/>
  <c r="L52" i="27"/>
  <c r="W51" i="27"/>
  <c r="L51" i="27"/>
  <c r="W50" i="27"/>
  <c r="L50" i="27"/>
  <c r="W49" i="27"/>
  <c r="L49" i="27"/>
  <c r="W48" i="27"/>
  <c r="L48" i="27"/>
  <c r="W47" i="27"/>
  <c r="L47" i="27"/>
  <c r="W46" i="27"/>
  <c r="L46" i="27"/>
  <c r="W45" i="27"/>
  <c r="L45" i="27"/>
  <c r="W44" i="27"/>
  <c r="L44" i="27"/>
  <c r="W43" i="27"/>
  <c r="L43" i="27"/>
  <c r="W42" i="27"/>
  <c r="L42" i="27"/>
  <c r="W41" i="27"/>
  <c r="L41" i="27"/>
  <c r="W40" i="27"/>
  <c r="L40" i="27"/>
  <c r="W39" i="27"/>
  <c r="L39" i="27"/>
  <c r="W38" i="27"/>
  <c r="L38" i="27"/>
  <c r="W37" i="27"/>
  <c r="L37" i="27"/>
  <c r="W36" i="27"/>
  <c r="L36" i="27"/>
  <c r="W35" i="27"/>
  <c r="L35" i="27"/>
  <c r="W34" i="27"/>
  <c r="L34" i="27"/>
  <c r="W33" i="27"/>
  <c r="L33" i="27"/>
  <c r="W32" i="27"/>
  <c r="L32" i="27"/>
  <c r="W31" i="27"/>
  <c r="L31" i="27"/>
  <c r="W30" i="27"/>
  <c r="L30" i="27"/>
  <c r="W29" i="27"/>
  <c r="L29" i="27"/>
  <c r="W28" i="27"/>
  <c r="L28" i="27"/>
  <c r="W27" i="27"/>
  <c r="L27" i="27"/>
  <c r="W26" i="27"/>
  <c r="L26" i="27"/>
  <c r="W25" i="27"/>
  <c r="L25" i="27"/>
  <c r="W24" i="27"/>
  <c r="L24" i="27"/>
  <c r="W23" i="27"/>
  <c r="L23" i="27"/>
  <c r="W22" i="27"/>
  <c r="L22" i="27"/>
  <c r="W21" i="27"/>
  <c r="L21" i="27"/>
  <c r="W20" i="27"/>
  <c r="L20" i="27"/>
  <c r="W19" i="27"/>
  <c r="L19" i="27"/>
  <c r="W18" i="27"/>
  <c r="L18" i="27"/>
  <c r="W17" i="27"/>
  <c r="L17" i="27"/>
  <c r="W16" i="27"/>
  <c r="L16" i="27"/>
  <c r="W15" i="27"/>
  <c r="L15" i="27"/>
  <c r="W14" i="27"/>
  <c r="L14" i="27"/>
  <c r="W13" i="27"/>
  <c r="L13" i="27"/>
  <c r="W12" i="27"/>
  <c r="L12" i="27"/>
  <c r="W11" i="27"/>
  <c r="L11" i="27"/>
  <c r="W10" i="27"/>
  <c r="L10" i="27"/>
  <c r="W9" i="27"/>
  <c r="L9" i="27"/>
  <c r="W8" i="27"/>
  <c r="L8" i="27"/>
  <c r="W7" i="27"/>
  <c r="L7" i="27"/>
  <c r="W6" i="27"/>
  <c r="L6" i="27"/>
  <c r="W5" i="27"/>
  <c r="L5" i="27"/>
  <c r="W4" i="27"/>
  <c r="L4" i="27"/>
  <c r="W3" i="27"/>
  <c r="L3" i="27"/>
  <c r="W2" i="27"/>
  <c r="L2" i="27"/>
  <c r="R55" i="26"/>
  <c r="Q55" i="26"/>
  <c r="P55" i="26"/>
  <c r="O55" i="26"/>
  <c r="N55" i="26"/>
  <c r="W54" i="26"/>
  <c r="L54" i="26"/>
  <c r="W53" i="26"/>
  <c r="L53" i="26"/>
  <c r="W52" i="26"/>
  <c r="L52" i="26"/>
  <c r="W51" i="26"/>
  <c r="L51" i="26"/>
  <c r="W50" i="26"/>
  <c r="L50" i="26"/>
  <c r="W49" i="26"/>
  <c r="L49" i="26"/>
  <c r="W48" i="26"/>
  <c r="L48" i="26"/>
  <c r="W47" i="26"/>
  <c r="L47" i="26"/>
  <c r="W46" i="26"/>
  <c r="L46" i="26"/>
  <c r="W45" i="26"/>
  <c r="L45" i="26"/>
  <c r="W44" i="26"/>
  <c r="L44" i="26"/>
  <c r="W43" i="26"/>
  <c r="L43" i="26"/>
  <c r="W42" i="26"/>
  <c r="L42" i="26"/>
  <c r="W41" i="26"/>
  <c r="L41" i="26"/>
  <c r="W40" i="26"/>
  <c r="L40" i="26"/>
  <c r="W39" i="26"/>
  <c r="L39" i="26"/>
  <c r="W38" i="26"/>
  <c r="L38" i="26"/>
  <c r="W37" i="26"/>
  <c r="L37" i="26"/>
  <c r="W36" i="26"/>
  <c r="L36" i="26"/>
  <c r="W35" i="26"/>
  <c r="L35" i="26"/>
  <c r="W34" i="26"/>
  <c r="L34" i="26"/>
  <c r="W33" i="26"/>
  <c r="L33" i="26"/>
  <c r="W32" i="26"/>
  <c r="L32" i="26"/>
  <c r="W31" i="26"/>
  <c r="L31" i="26"/>
  <c r="W30" i="26"/>
  <c r="L30" i="26"/>
  <c r="W29" i="26"/>
  <c r="L29" i="26"/>
  <c r="W28" i="26"/>
  <c r="L28" i="26"/>
  <c r="W27" i="26"/>
  <c r="L27" i="26"/>
  <c r="W26" i="26"/>
  <c r="L26" i="26"/>
  <c r="W25" i="26"/>
  <c r="L25" i="26"/>
  <c r="W24" i="26"/>
  <c r="L24" i="26"/>
  <c r="W23" i="26"/>
  <c r="L23" i="26"/>
  <c r="W22" i="26"/>
  <c r="L22" i="26"/>
  <c r="W21" i="26"/>
  <c r="L21" i="26"/>
  <c r="W20" i="26"/>
  <c r="L20" i="26"/>
  <c r="W19" i="26"/>
  <c r="L19" i="26"/>
  <c r="W18" i="26"/>
  <c r="L18" i="26"/>
  <c r="W17" i="26"/>
  <c r="L17" i="26"/>
  <c r="W16" i="26"/>
  <c r="L16" i="26"/>
  <c r="W15" i="26"/>
  <c r="L15" i="26"/>
  <c r="W14" i="26"/>
  <c r="L14" i="26"/>
  <c r="W13" i="26"/>
  <c r="L13" i="26"/>
  <c r="W12" i="26"/>
  <c r="L12" i="26"/>
  <c r="W11" i="26"/>
  <c r="L11" i="26"/>
  <c r="W10" i="26"/>
  <c r="L10" i="26"/>
  <c r="W9" i="26"/>
  <c r="L9" i="26"/>
  <c r="W8" i="26"/>
  <c r="L8" i="26"/>
  <c r="W7" i="26"/>
  <c r="L7" i="26"/>
  <c r="W6" i="26"/>
  <c r="L6" i="26"/>
  <c r="W5" i="26"/>
  <c r="L5" i="26"/>
  <c r="W4" i="26"/>
  <c r="L4" i="26"/>
  <c r="W3" i="26"/>
  <c r="L3" i="26"/>
  <c r="W2" i="26"/>
  <c r="L2" i="26"/>
  <c r="T55" i="25"/>
  <c r="S55" i="25"/>
  <c r="R55" i="25"/>
  <c r="Q55" i="25"/>
  <c r="P55" i="25"/>
  <c r="O55" i="25"/>
  <c r="N55" i="25"/>
  <c r="W54" i="25"/>
  <c r="L54" i="25"/>
  <c r="W53" i="25"/>
  <c r="L53" i="25"/>
  <c r="W52" i="25"/>
  <c r="L52" i="25"/>
  <c r="W51" i="25"/>
  <c r="L51" i="25"/>
  <c r="W50" i="25"/>
  <c r="L50" i="25"/>
  <c r="W49" i="25"/>
  <c r="L49" i="25"/>
  <c r="W48" i="25"/>
  <c r="L48" i="25"/>
  <c r="W47" i="25"/>
  <c r="L47" i="25"/>
  <c r="W46" i="25"/>
  <c r="L46" i="25"/>
  <c r="W45" i="25"/>
  <c r="L45" i="25"/>
  <c r="W44" i="25"/>
  <c r="L44" i="25"/>
  <c r="W43" i="25"/>
  <c r="L43" i="25"/>
  <c r="W42" i="25"/>
  <c r="L42" i="25"/>
  <c r="W41" i="25"/>
  <c r="L41" i="25"/>
  <c r="W40" i="25"/>
  <c r="L40" i="25"/>
  <c r="W39" i="25"/>
  <c r="L39" i="25"/>
  <c r="W38" i="25"/>
  <c r="L38" i="25"/>
  <c r="W37" i="25"/>
  <c r="L37" i="25"/>
  <c r="W36" i="25"/>
  <c r="L36" i="25"/>
  <c r="W35" i="25"/>
  <c r="L35" i="25"/>
  <c r="W34" i="25"/>
  <c r="L34" i="25"/>
  <c r="W33" i="25"/>
  <c r="L33" i="25"/>
  <c r="W32" i="25"/>
  <c r="L32" i="25"/>
  <c r="W31" i="25"/>
  <c r="L31" i="25"/>
  <c r="W30" i="25"/>
  <c r="L30" i="25"/>
  <c r="W29" i="25"/>
  <c r="L29" i="25"/>
  <c r="W28" i="25"/>
  <c r="L28" i="25"/>
  <c r="W27" i="25"/>
  <c r="L27" i="25"/>
  <c r="W26" i="25"/>
  <c r="L26" i="25"/>
  <c r="W25" i="25"/>
  <c r="L25" i="25"/>
  <c r="W24" i="25"/>
  <c r="L24" i="25"/>
  <c r="W23" i="25"/>
  <c r="L23" i="25"/>
  <c r="W22" i="25"/>
  <c r="L22" i="25"/>
  <c r="W21" i="25"/>
  <c r="L21" i="25"/>
  <c r="W20" i="25"/>
  <c r="L20" i="25"/>
  <c r="W19" i="25"/>
  <c r="L19" i="25"/>
  <c r="W18" i="25"/>
  <c r="L18" i="25"/>
  <c r="W17" i="25"/>
  <c r="L17" i="25"/>
  <c r="W16" i="25"/>
  <c r="L16" i="25"/>
  <c r="W15" i="25"/>
  <c r="L15" i="25"/>
  <c r="W14" i="25"/>
  <c r="L14" i="25"/>
  <c r="W13" i="25"/>
  <c r="L13" i="25"/>
  <c r="W12" i="25"/>
  <c r="L12" i="25"/>
  <c r="W11" i="25"/>
  <c r="L11" i="25"/>
  <c r="W10" i="25"/>
  <c r="L10" i="25"/>
  <c r="W9" i="25"/>
  <c r="L9" i="25"/>
  <c r="W8" i="25"/>
  <c r="L8" i="25"/>
  <c r="W7" i="25"/>
  <c r="L7" i="25"/>
  <c r="W6" i="25"/>
  <c r="L6" i="25"/>
  <c r="W5" i="25"/>
  <c r="L5" i="25"/>
  <c r="W4" i="25"/>
  <c r="L4" i="25"/>
  <c r="W3" i="25"/>
  <c r="L3" i="25"/>
  <c r="W2" i="25"/>
  <c r="L2" i="25"/>
  <c r="T55" i="24"/>
  <c r="S55" i="24"/>
  <c r="R55" i="24"/>
  <c r="Q55" i="24"/>
  <c r="P55" i="24"/>
  <c r="O55" i="24"/>
  <c r="N55" i="24"/>
  <c r="W54" i="24"/>
  <c r="L54" i="24"/>
  <c r="W53" i="24"/>
  <c r="L53" i="24"/>
  <c r="W52" i="24"/>
  <c r="L52" i="24"/>
  <c r="W51" i="24"/>
  <c r="L51" i="24"/>
  <c r="W50" i="24"/>
  <c r="L50" i="24"/>
  <c r="W49" i="24"/>
  <c r="L49" i="24"/>
  <c r="W48" i="24"/>
  <c r="L48" i="24"/>
  <c r="W47" i="24"/>
  <c r="L47" i="24"/>
  <c r="W46" i="24"/>
  <c r="L46" i="24"/>
  <c r="W45" i="24"/>
  <c r="L45" i="24"/>
  <c r="W44" i="24"/>
  <c r="L44" i="24"/>
  <c r="W43" i="24"/>
  <c r="L43" i="24"/>
  <c r="W42" i="24"/>
  <c r="L42" i="24"/>
  <c r="W41" i="24"/>
  <c r="L41" i="24"/>
  <c r="W40" i="24"/>
  <c r="L40" i="24"/>
  <c r="W39" i="24"/>
  <c r="L39" i="24"/>
  <c r="W38" i="24"/>
  <c r="L38" i="24"/>
  <c r="W37" i="24"/>
  <c r="L37" i="24"/>
  <c r="W36" i="24"/>
  <c r="L36" i="24"/>
  <c r="W35" i="24"/>
  <c r="L35" i="24"/>
  <c r="W34" i="24"/>
  <c r="L34" i="24"/>
  <c r="W33" i="24"/>
  <c r="L33" i="24"/>
  <c r="W32" i="24"/>
  <c r="L32" i="24"/>
  <c r="W31" i="24"/>
  <c r="L31" i="24"/>
  <c r="W30" i="24"/>
  <c r="L30" i="24"/>
  <c r="W29" i="24"/>
  <c r="L29" i="24"/>
  <c r="W28" i="24"/>
  <c r="L28" i="24"/>
  <c r="W27" i="24"/>
  <c r="L27" i="24"/>
  <c r="W26" i="24"/>
  <c r="L26" i="24"/>
  <c r="W25" i="24"/>
  <c r="L25" i="24"/>
  <c r="W24" i="24"/>
  <c r="L24" i="24"/>
  <c r="W23" i="24"/>
  <c r="L23" i="24"/>
  <c r="W22" i="24"/>
  <c r="L22" i="24"/>
  <c r="W21" i="24"/>
  <c r="L21" i="24"/>
  <c r="W20" i="24"/>
  <c r="L20" i="24"/>
  <c r="W19" i="24"/>
  <c r="L19" i="24"/>
  <c r="W18" i="24"/>
  <c r="L18" i="24"/>
  <c r="W17" i="24"/>
  <c r="L17" i="24"/>
  <c r="W16" i="24"/>
  <c r="L16" i="24"/>
  <c r="W15" i="24"/>
  <c r="L15" i="24"/>
  <c r="W14" i="24"/>
  <c r="L14" i="24"/>
  <c r="W13" i="24"/>
  <c r="L13" i="24"/>
  <c r="W12" i="24"/>
  <c r="L12" i="24"/>
  <c r="W11" i="24"/>
  <c r="L11" i="24"/>
  <c r="W10" i="24"/>
  <c r="L10" i="24"/>
  <c r="W9" i="24"/>
  <c r="L9" i="24"/>
  <c r="W8" i="24"/>
  <c r="L8" i="24"/>
  <c r="W7" i="24"/>
  <c r="L7" i="24"/>
  <c r="W6" i="24"/>
  <c r="L6" i="24"/>
  <c r="W5" i="24"/>
  <c r="L5" i="24"/>
  <c r="W4" i="24"/>
  <c r="L4" i="24"/>
  <c r="W3" i="24"/>
  <c r="L3" i="24"/>
  <c r="W2" i="24"/>
  <c r="L2" i="24"/>
  <c r="V55" i="23"/>
  <c r="U55" i="23"/>
  <c r="T55" i="23"/>
  <c r="S55" i="23"/>
  <c r="R55" i="23"/>
  <c r="Q55" i="23"/>
  <c r="P55" i="23"/>
  <c r="O55" i="23"/>
  <c r="N55" i="23"/>
  <c r="W54" i="23"/>
  <c r="L54" i="23"/>
  <c r="W53" i="23"/>
  <c r="L53" i="23"/>
  <c r="W52" i="23"/>
  <c r="L52" i="23"/>
  <c r="W51" i="23"/>
  <c r="L51" i="23"/>
  <c r="W50" i="23"/>
  <c r="L50" i="23"/>
  <c r="W49" i="23"/>
  <c r="L49" i="23"/>
  <c r="W48" i="23"/>
  <c r="L48" i="23"/>
  <c r="W47" i="23"/>
  <c r="L47" i="23"/>
  <c r="W46" i="23"/>
  <c r="L46" i="23"/>
  <c r="W45" i="23"/>
  <c r="L45" i="23"/>
  <c r="W44" i="23"/>
  <c r="L44" i="23"/>
  <c r="W43" i="23"/>
  <c r="L43" i="23"/>
  <c r="W42" i="23"/>
  <c r="L42" i="23"/>
  <c r="W41" i="23"/>
  <c r="L41" i="23"/>
  <c r="W40" i="23"/>
  <c r="L40" i="23"/>
  <c r="W39" i="23"/>
  <c r="L39" i="23"/>
  <c r="W38" i="23"/>
  <c r="L38" i="23"/>
  <c r="W37" i="23"/>
  <c r="L37" i="23"/>
  <c r="W36" i="23"/>
  <c r="L36" i="23"/>
  <c r="W35" i="23"/>
  <c r="L35" i="23"/>
  <c r="W34" i="23"/>
  <c r="L34" i="23"/>
  <c r="W33" i="23"/>
  <c r="L33" i="23"/>
  <c r="W32" i="23"/>
  <c r="L32" i="23"/>
  <c r="W31" i="23"/>
  <c r="L31" i="23"/>
  <c r="W30" i="23"/>
  <c r="L30" i="23"/>
  <c r="W29" i="23"/>
  <c r="L29" i="23"/>
  <c r="W28" i="23"/>
  <c r="L28" i="23"/>
  <c r="W27" i="23"/>
  <c r="L27" i="23"/>
  <c r="W26" i="23"/>
  <c r="L26" i="23"/>
  <c r="W25" i="23"/>
  <c r="L25" i="23"/>
  <c r="W24" i="23"/>
  <c r="L24" i="23"/>
  <c r="W23" i="23"/>
  <c r="L23" i="23"/>
  <c r="W22" i="23"/>
  <c r="L22" i="23"/>
  <c r="W21" i="23"/>
  <c r="L21" i="23"/>
  <c r="W20" i="23"/>
  <c r="L20" i="23"/>
  <c r="W19" i="23"/>
  <c r="L19" i="23"/>
  <c r="W18" i="23"/>
  <c r="L18" i="23"/>
  <c r="W17" i="23"/>
  <c r="L17" i="23"/>
  <c r="W16" i="23"/>
  <c r="L16" i="23"/>
  <c r="W15" i="23"/>
  <c r="L15" i="23"/>
  <c r="W14" i="23"/>
  <c r="L14" i="23"/>
  <c r="W13" i="23"/>
  <c r="L13" i="23"/>
  <c r="W12" i="23"/>
  <c r="L12" i="23"/>
  <c r="W11" i="23"/>
  <c r="L11" i="23"/>
  <c r="W10" i="23"/>
  <c r="L10" i="23"/>
  <c r="W9" i="23"/>
  <c r="L9" i="23"/>
  <c r="W8" i="23"/>
  <c r="L8" i="23"/>
  <c r="W7" i="23"/>
  <c r="L7" i="23"/>
  <c r="W6" i="23"/>
  <c r="L6" i="23"/>
  <c r="W5" i="23"/>
  <c r="L5" i="23"/>
  <c r="W4" i="23"/>
  <c r="L4" i="23"/>
  <c r="W3" i="23"/>
  <c r="L3" i="23"/>
  <c r="W2" i="23"/>
  <c r="L2" i="23"/>
  <c r="V55" i="22"/>
  <c r="U55" i="22"/>
  <c r="T55" i="22"/>
  <c r="S55" i="22"/>
  <c r="R55" i="22"/>
  <c r="Q55" i="22"/>
  <c r="P55" i="22"/>
  <c r="O55" i="22"/>
  <c r="N55" i="22"/>
  <c r="W54" i="22"/>
  <c r="L54" i="22"/>
  <c r="W53" i="22"/>
  <c r="L53" i="22"/>
  <c r="W52" i="22"/>
  <c r="L52" i="22"/>
  <c r="W51" i="22"/>
  <c r="L51" i="22"/>
  <c r="W50" i="22"/>
  <c r="L50" i="22"/>
  <c r="W49" i="22"/>
  <c r="L49" i="22"/>
  <c r="W48" i="22"/>
  <c r="L48" i="22"/>
  <c r="W47" i="22"/>
  <c r="L47" i="22"/>
  <c r="W46" i="22"/>
  <c r="L46" i="22"/>
  <c r="W45" i="22"/>
  <c r="L45" i="22"/>
  <c r="W44" i="22"/>
  <c r="L44" i="22"/>
  <c r="W43" i="22"/>
  <c r="L43" i="22"/>
  <c r="W42" i="22"/>
  <c r="L42" i="22"/>
  <c r="W41" i="22"/>
  <c r="L41" i="22"/>
  <c r="W40" i="22"/>
  <c r="L40" i="22"/>
  <c r="W39" i="22"/>
  <c r="L39" i="22"/>
  <c r="W38" i="22"/>
  <c r="L38" i="22"/>
  <c r="W37" i="22"/>
  <c r="L37" i="22"/>
  <c r="W36" i="22"/>
  <c r="L36" i="22"/>
  <c r="W35" i="22"/>
  <c r="L35" i="22"/>
  <c r="W34" i="22"/>
  <c r="L34" i="22"/>
  <c r="W33" i="22"/>
  <c r="L33" i="22"/>
  <c r="W32" i="22"/>
  <c r="L32" i="22"/>
  <c r="W31" i="22"/>
  <c r="L31" i="22"/>
  <c r="W30" i="22"/>
  <c r="L30" i="22"/>
  <c r="W29" i="22"/>
  <c r="L29" i="22"/>
  <c r="W28" i="22"/>
  <c r="L28" i="22"/>
  <c r="W27" i="22"/>
  <c r="L27" i="22"/>
  <c r="W26" i="22"/>
  <c r="L26" i="22"/>
  <c r="W25" i="22"/>
  <c r="L25" i="22"/>
  <c r="W24" i="22"/>
  <c r="L24" i="22"/>
  <c r="W23" i="22"/>
  <c r="L23" i="22"/>
  <c r="W22" i="22"/>
  <c r="L22" i="22"/>
  <c r="W21" i="22"/>
  <c r="L21" i="22"/>
  <c r="W20" i="22"/>
  <c r="L20" i="22"/>
  <c r="W19" i="22"/>
  <c r="L19" i="22"/>
  <c r="W18" i="22"/>
  <c r="L18" i="22"/>
  <c r="W17" i="22"/>
  <c r="L17" i="22"/>
  <c r="W16" i="22"/>
  <c r="L16" i="22"/>
  <c r="W15" i="22"/>
  <c r="L15" i="22"/>
  <c r="W14" i="22"/>
  <c r="L14" i="22"/>
  <c r="W13" i="22"/>
  <c r="L13" i="22"/>
  <c r="W12" i="22"/>
  <c r="L12" i="22"/>
  <c r="W11" i="22"/>
  <c r="L11" i="22"/>
  <c r="W10" i="22"/>
  <c r="L10" i="22"/>
  <c r="W9" i="22"/>
  <c r="L9" i="22"/>
  <c r="W8" i="22"/>
  <c r="L8" i="22"/>
  <c r="W7" i="22"/>
  <c r="L7" i="22"/>
  <c r="W6" i="22"/>
  <c r="L6" i="22"/>
  <c r="W5" i="22"/>
  <c r="L5" i="22"/>
  <c r="W4" i="22"/>
  <c r="L4" i="22"/>
  <c r="W3" i="22"/>
  <c r="L3" i="22"/>
  <c r="W2" i="22"/>
  <c r="L2" i="22"/>
  <c r="D12" i="18"/>
  <c r="D8" i="18"/>
  <c r="D4" i="18"/>
  <c r="J45" i="13"/>
  <c r="F45" i="13"/>
  <c r="B45" i="13"/>
  <c r="J44" i="13"/>
  <c r="F44" i="13"/>
  <c r="B44" i="13"/>
  <c r="J43" i="13"/>
  <c r="F43" i="13"/>
  <c r="B43" i="13"/>
  <c r="J42" i="13"/>
  <c r="F42" i="13"/>
  <c r="B42" i="13"/>
  <c r="J41" i="13"/>
  <c r="F41" i="13"/>
  <c r="B41" i="13"/>
  <c r="J40" i="13"/>
  <c r="H40" i="13"/>
  <c r="G40" i="13"/>
  <c r="D40" i="13"/>
  <c r="C40" i="13"/>
  <c r="B40" i="13"/>
  <c r="J39" i="13"/>
  <c r="F39" i="13"/>
  <c r="B39" i="13"/>
  <c r="J38" i="13"/>
  <c r="F38" i="13"/>
  <c r="B38" i="13"/>
  <c r="J37" i="13"/>
  <c r="F37" i="13"/>
  <c r="B37" i="13"/>
  <c r="J36" i="13"/>
  <c r="F36" i="13"/>
  <c r="B36" i="13"/>
  <c r="J35" i="13"/>
  <c r="F35" i="13"/>
  <c r="B35" i="13"/>
  <c r="L34" i="13"/>
  <c r="K34" i="13"/>
  <c r="H34" i="13"/>
  <c r="G34" i="13"/>
  <c r="D34" i="13"/>
  <c r="C34" i="13"/>
  <c r="J33" i="13"/>
  <c r="F33" i="13"/>
  <c r="B33" i="13"/>
  <c r="J32" i="13"/>
  <c r="F32" i="13"/>
  <c r="B32" i="13"/>
  <c r="J31" i="13"/>
  <c r="F31" i="13"/>
  <c r="B31" i="13"/>
  <c r="J30" i="13"/>
  <c r="F30" i="13"/>
  <c r="B30" i="13"/>
  <c r="J29" i="13"/>
  <c r="F29" i="13"/>
  <c r="B29" i="13"/>
  <c r="L28" i="13"/>
  <c r="K28" i="13"/>
  <c r="H28" i="13"/>
  <c r="G28" i="13"/>
  <c r="D28" i="13"/>
  <c r="C28" i="13"/>
  <c r="B28" i="13" s="1"/>
  <c r="J27" i="13"/>
  <c r="F27" i="13"/>
  <c r="B27" i="13"/>
  <c r="J26" i="13"/>
  <c r="F26" i="13"/>
  <c r="B26" i="13"/>
  <c r="J25" i="13"/>
  <c r="F25" i="13"/>
  <c r="B25" i="13"/>
  <c r="J24" i="13"/>
  <c r="F24" i="13"/>
  <c r="B24" i="13"/>
  <c r="J23" i="13"/>
  <c r="F23" i="13"/>
  <c r="B23" i="13"/>
  <c r="L22" i="13"/>
  <c r="K22" i="13"/>
  <c r="H22" i="13"/>
  <c r="G22" i="13"/>
  <c r="D22" i="13"/>
  <c r="C22" i="13"/>
  <c r="J21" i="13"/>
  <c r="F21" i="13"/>
  <c r="B21" i="13"/>
  <c r="J20" i="13"/>
  <c r="F20" i="13"/>
  <c r="B20" i="13"/>
  <c r="J19" i="13"/>
  <c r="F19" i="13"/>
  <c r="B19" i="13"/>
  <c r="J18" i="13"/>
  <c r="F18" i="13"/>
  <c r="B18" i="13"/>
  <c r="J17" i="13"/>
  <c r="F17" i="13"/>
  <c r="B17" i="13"/>
  <c r="L16" i="13"/>
  <c r="K16" i="13"/>
  <c r="J16" i="13" s="1"/>
  <c r="H16" i="13"/>
  <c r="G16" i="13"/>
  <c r="D16" i="13"/>
  <c r="C16" i="13"/>
  <c r="B16" i="13" s="1"/>
  <c r="J15" i="13"/>
  <c r="F15" i="13"/>
  <c r="B15" i="13"/>
  <c r="J14" i="13"/>
  <c r="F14" i="13"/>
  <c r="B14" i="13"/>
  <c r="J13" i="13"/>
  <c r="F13" i="13"/>
  <c r="B13" i="13"/>
  <c r="J12" i="13"/>
  <c r="F12" i="13"/>
  <c r="B12" i="13"/>
  <c r="J11" i="13"/>
  <c r="F11" i="13"/>
  <c r="B11" i="13"/>
  <c r="L10" i="13"/>
  <c r="K10" i="13"/>
  <c r="H10" i="13"/>
  <c r="G10" i="13"/>
  <c r="D10" i="13"/>
  <c r="C10" i="13"/>
  <c r="J9" i="13"/>
  <c r="F9" i="13"/>
  <c r="B9" i="13"/>
  <c r="J8" i="13"/>
  <c r="F8" i="13"/>
  <c r="B8" i="13"/>
  <c r="J7" i="13"/>
  <c r="F7" i="13"/>
  <c r="B7" i="13"/>
  <c r="J6" i="13"/>
  <c r="F6" i="13"/>
  <c r="B6" i="13"/>
  <c r="J5" i="13"/>
  <c r="F5" i="13"/>
  <c r="B5" i="13"/>
  <c r="L4" i="13"/>
  <c r="K4" i="13"/>
  <c r="H4" i="13"/>
  <c r="G4" i="13"/>
  <c r="D4" i="13"/>
  <c r="C4" i="13"/>
  <c r="B44" i="8"/>
  <c r="B41" i="8"/>
  <c r="F36" i="8"/>
  <c r="F35" i="8"/>
  <c r="D35" i="8"/>
  <c r="C35" i="8"/>
  <c r="B35" i="8"/>
  <c r="I34" i="8"/>
  <c r="E34" i="8"/>
  <c r="L33" i="46" s="1"/>
  <c r="I33" i="8"/>
  <c r="E33" i="8"/>
  <c r="L31" i="46" s="1"/>
  <c r="I32" i="8"/>
  <c r="E32" i="8"/>
  <c r="L29" i="46" s="1"/>
  <c r="I31" i="8"/>
  <c r="E31" i="8"/>
  <c r="L27" i="46" s="1"/>
  <c r="I30" i="8"/>
  <c r="E30" i="8"/>
  <c r="L25" i="46" s="1"/>
  <c r="I29" i="8"/>
  <c r="E29" i="8"/>
  <c r="F28" i="8"/>
  <c r="D28" i="8"/>
  <c r="C28" i="8"/>
  <c r="B28" i="8"/>
  <c r="I27" i="8"/>
  <c r="E27" i="8"/>
  <c r="L19" i="46" s="1"/>
  <c r="I26" i="8"/>
  <c r="E26" i="8"/>
  <c r="L17" i="46" s="1"/>
  <c r="I25" i="8"/>
  <c r="E25" i="8"/>
  <c r="L15" i="46" s="1"/>
  <c r="I24" i="8"/>
  <c r="E24" i="8"/>
  <c r="F23" i="8"/>
  <c r="D23" i="8"/>
  <c r="C23" i="8"/>
  <c r="B23" i="8"/>
  <c r="I22" i="8"/>
  <c r="E22" i="8"/>
  <c r="L9" i="46" s="1"/>
  <c r="I21" i="8"/>
  <c r="E21" i="8"/>
  <c r="L7" i="46" s="1"/>
  <c r="I20" i="8"/>
  <c r="E20" i="8"/>
  <c r="F19" i="8"/>
  <c r="D19" i="8"/>
  <c r="C19" i="8"/>
  <c r="B19" i="8"/>
  <c r="I18" i="8"/>
  <c r="E18" i="8"/>
  <c r="L57" i="45" s="1"/>
  <c r="I17" i="8"/>
  <c r="E17" i="8"/>
  <c r="L55" i="45" s="1"/>
  <c r="I16" i="8"/>
  <c r="E16" i="8"/>
  <c r="L53" i="45" s="1"/>
  <c r="I15" i="8"/>
  <c r="E15" i="8"/>
  <c r="L51" i="45" s="1"/>
  <c r="I14" i="8"/>
  <c r="E14" i="8"/>
  <c r="F13" i="8"/>
  <c r="D13" i="8"/>
  <c r="C13" i="8"/>
  <c r="B13" i="8"/>
  <c r="I12" i="8"/>
  <c r="E12" i="8"/>
  <c r="L45" i="45" s="1"/>
  <c r="I11" i="8"/>
  <c r="E11" i="8"/>
  <c r="L43" i="45" s="1"/>
  <c r="I10" i="8"/>
  <c r="E10" i="8"/>
  <c r="L41" i="45" s="1"/>
  <c r="I9" i="8"/>
  <c r="E9" i="8"/>
  <c r="L39" i="45" s="1"/>
  <c r="I8" i="8"/>
  <c r="E8" i="8"/>
  <c r="L37" i="45" s="1"/>
  <c r="I7" i="8"/>
  <c r="E7" i="8"/>
  <c r="L35" i="45" s="1"/>
  <c r="I6" i="8"/>
  <c r="E6" i="8"/>
  <c r="L33" i="45" s="1"/>
  <c r="I5" i="8"/>
  <c r="E5" i="8"/>
  <c r="I4" i="8"/>
  <c r="E4" i="8"/>
  <c r="F44" i="7"/>
  <c r="D44" i="7"/>
  <c r="C44" i="7"/>
  <c r="B44" i="7"/>
  <c r="I43" i="7"/>
  <c r="E43" i="7"/>
  <c r="L25" i="45" s="1"/>
  <c r="I42" i="7"/>
  <c r="E42" i="7"/>
  <c r="L23" i="45" s="1"/>
  <c r="I41" i="7"/>
  <c r="E41" i="7"/>
  <c r="L21" i="45" s="1"/>
  <c r="I40" i="7"/>
  <c r="E40" i="7"/>
  <c r="L19" i="45" s="1"/>
  <c r="I39" i="7"/>
  <c r="E39" i="7"/>
  <c r="L17" i="45" s="1"/>
  <c r="I38" i="7"/>
  <c r="E38" i="7"/>
  <c r="F37" i="7"/>
  <c r="D37" i="7"/>
  <c r="C37" i="7"/>
  <c r="B37" i="7"/>
  <c r="I36" i="7"/>
  <c r="E36" i="7"/>
  <c r="L11" i="45" s="1"/>
  <c r="I35" i="7"/>
  <c r="E35" i="7"/>
  <c r="L9" i="45" s="1"/>
  <c r="I34" i="7"/>
  <c r="E34" i="7"/>
  <c r="L7" i="45" s="1"/>
  <c r="I33" i="7"/>
  <c r="E33" i="7"/>
  <c r="F32" i="7"/>
  <c r="D32" i="7"/>
  <c r="C32" i="7"/>
  <c r="B32" i="7"/>
  <c r="I31" i="7"/>
  <c r="E31" i="7"/>
  <c r="L59" i="44" s="1"/>
  <c r="I30" i="7"/>
  <c r="E30" i="7"/>
  <c r="L57" i="44" s="1"/>
  <c r="I29" i="7"/>
  <c r="E29" i="7"/>
  <c r="L55" i="44" s="1"/>
  <c r="I28" i="7"/>
  <c r="E28" i="7"/>
  <c r="F27" i="7"/>
  <c r="D27" i="7"/>
  <c r="C27" i="7"/>
  <c r="B27" i="7"/>
  <c r="I26" i="7"/>
  <c r="E26" i="7"/>
  <c r="L49" i="44" s="1"/>
  <c r="I25" i="7"/>
  <c r="E25" i="7"/>
  <c r="L47" i="44" s="1"/>
  <c r="I24" i="7"/>
  <c r="E24" i="7"/>
  <c r="L45" i="44" s="1"/>
  <c r="I23" i="7"/>
  <c r="E23" i="7"/>
  <c r="L43" i="44" s="1"/>
  <c r="I22" i="7"/>
  <c r="E22" i="7"/>
  <c r="F21" i="7"/>
  <c r="D21" i="7"/>
  <c r="C21" i="7"/>
  <c r="B21" i="7"/>
  <c r="I20" i="7"/>
  <c r="E20" i="7"/>
  <c r="L37" i="44" s="1"/>
  <c r="I19" i="7"/>
  <c r="E19" i="7"/>
  <c r="L35" i="44" s="1"/>
  <c r="I18" i="7"/>
  <c r="E18" i="7"/>
  <c r="L33" i="44" s="1"/>
  <c r="I17" i="7"/>
  <c r="E17" i="7"/>
  <c r="L31" i="44" s="1"/>
  <c r="I16" i="7"/>
  <c r="E16" i="7"/>
  <c r="L29" i="44" s="1"/>
  <c r="I15" i="7"/>
  <c r="E15" i="7"/>
  <c r="L27" i="44" s="1"/>
  <c r="I14" i="7"/>
  <c r="E14" i="7"/>
  <c r="F13" i="7"/>
  <c r="D13" i="7"/>
  <c r="C13" i="7"/>
  <c r="B13" i="7"/>
  <c r="I12" i="7"/>
  <c r="E12" i="7"/>
  <c r="L21" i="44" s="1"/>
  <c r="I11" i="7"/>
  <c r="E11" i="7"/>
  <c r="L19" i="44" s="1"/>
  <c r="I10" i="7"/>
  <c r="E10" i="7"/>
  <c r="L17" i="44" s="1"/>
  <c r="I9" i="7"/>
  <c r="E9" i="7"/>
  <c r="L15" i="44" s="1"/>
  <c r="I8" i="7"/>
  <c r="E8" i="7"/>
  <c r="L13" i="44" s="1"/>
  <c r="I7" i="7"/>
  <c r="E7" i="7"/>
  <c r="L11" i="44" s="1"/>
  <c r="I6" i="7"/>
  <c r="E6" i="7"/>
  <c r="L9" i="44" s="1"/>
  <c r="I5" i="7"/>
  <c r="E5" i="7"/>
  <c r="L7" i="44" s="1"/>
  <c r="I4" i="7"/>
  <c r="E4" i="7"/>
  <c r="D27" i="47"/>
  <c r="E27" i="47" s="1"/>
  <c r="B27" i="47"/>
  <c r="L64" i="6"/>
  <c r="K64" i="6"/>
  <c r="J64" i="6"/>
  <c r="H64" i="6"/>
  <c r="I64" i="6" s="1"/>
  <c r="E64" i="6"/>
  <c r="F64" i="6" s="1"/>
  <c r="L62" i="6"/>
  <c r="J62" i="6"/>
  <c r="H62" i="6"/>
  <c r="I62" i="6" s="1"/>
  <c r="E62" i="6"/>
  <c r="F62" i="6" s="1"/>
  <c r="C62" i="6"/>
  <c r="L61" i="6"/>
  <c r="K61" i="6"/>
  <c r="I61" i="6"/>
  <c r="H61" i="6"/>
  <c r="F61" i="6"/>
  <c r="E61" i="6"/>
  <c r="C61" i="6"/>
  <c r="J61" i="6" s="1"/>
  <c r="L60" i="6"/>
  <c r="H60" i="6"/>
  <c r="I60" i="6" s="1"/>
  <c r="E60" i="6"/>
  <c r="F60" i="6" s="1"/>
  <c r="C60" i="6"/>
  <c r="L59" i="6"/>
  <c r="I59" i="6"/>
  <c r="H59" i="6"/>
  <c r="F59" i="6"/>
  <c r="E59" i="6"/>
  <c r="C59" i="6"/>
  <c r="L58" i="6"/>
  <c r="K58" i="6"/>
  <c r="J58" i="6"/>
  <c r="H58" i="6"/>
  <c r="I58" i="6" s="1"/>
  <c r="E58" i="6"/>
  <c r="F58" i="6" s="1"/>
  <c r="L57" i="6"/>
  <c r="K57" i="6"/>
  <c r="J57" i="6"/>
  <c r="H57" i="6"/>
  <c r="I57" i="6" s="1"/>
  <c r="E57" i="6"/>
  <c r="F57" i="6" s="1"/>
  <c r="L56" i="6"/>
  <c r="K56" i="6"/>
  <c r="J56" i="6"/>
  <c r="H56" i="6"/>
  <c r="I56" i="6" s="1"/>
  <c r="E56" i="6"/>
  <c r="F56" i="6" s="1"/>
  <c r="L55" i="6"/>
  <c r="K55" i="6"/>
  <c r="J55" i="6"/>
  <c r="H55" i="6"/>
  <c r="I55" i="6" s="1"/>
  <c r="E55" i="6"/>
  <c r="F55" i="6" s="1"/>
  <c r="L54" i="6"/>
  <c r="K54" i="6"/>
  <c r="J54" i="6"/>
  <c r="H54" i="6"/>
  <c r="I54" i="6" s="1"/>
  <c r="E54" i="6"/>
  <c r="F54" i="6" s="1"/>
  <c r="L53" i="6"/>
  <c r="K53" i="6"/>
  <c r="J53" i="6"/>
  <c r="H53" i="6"/>
  <c r="I53" i="6" s="1"/>
  <c r="E53" i="6"/>
  <c r="F53" i="6" s="1"/>
  <c r="L52" i="6"/>
  <c r="K52" i="6"/>
  <c r="J52" i="6"/>
  <c r="H52" i="6"/>
  <c r="I52" i="6" s="1"/>
  <c r="E52" i="6"/>
  <c r="F52" i="6" s="1"/>
  <c r="L51" i="6"/>
  <c r="J51" i="6"/>
  <c r="H51" i="6"/>
  <c r="I51" i="6" s="1"/>
  <c r="E51" i="6"/>
  <c r="F51" i="6" s="1"/>
  <c r="C51" i="6"/>
  <c r="L50" i="6"/>
  <c r="K50" i="6"/>
  <c r="I50" i="6"/>
  <c r="H50" i="6"/>
  <c r="F50" i="6"/>
  <c r="E50" i="6"/>
  <c r="C50" i="6"/>
  <c r="L49" i="6"/>
  <c r="H49" i="6"/>
  <c r="I49" i="6" s="1"/>
  <c r="E49" i="6"/>
  <c r="F49" i="6" s="1"/>
  <c r="C49" i="6"/>
  <c r="L48" i="6"/>
  <c r="K48" i="6"/>
  <c r="I48" i="6"/>
  <c r="H48" i="6"/>
  <c r="F48" i="6"/>
  <c r="E48" i="6"/>
  <c r="C48" i="6"/>
  <c r="J48" i="6" s="1"/>
  <c r="L47" i="6"/>
  <c r="H47" i="6"/>
  <c r="I47" i="6" s="1"/>
  <c r="E47" i="6"/>
  <c r="F47" i="6" s="1"/>
  <c r="C47" i="6"/>
  <c r="L46" i="6"/>
  <c r="I46" i="6"/>
  <c r="H46" i="6"/>
  <c r="F46" i="6"/>
  <c r="E46" i="6"/>
  <c r="C46" i="6"/>
  <c r="J46" i="6" s="1"/>
  <c r="L45" i="6"/>
  <c r="J45" i="6"/>
  <c r="H45" i="6"/>
  <c r="I45" i="6" s="1"/>
  <c r="E45" i="6"/>
  <c r="F45" i="6" s="1"/>
  <c r="C45" i="6"/>
  <c r="L44" i="6"/>
  <c r="K44" i="6"/>
  <c r="I44" i="6"/>
  <c r="H44" i="6"/>
  <c r="F44" i="6"/>
  <c r="E44" i="6"/>
  <c r="C44" i="6"/>
  <c r="J44" i="6" s="1"/>
  <c r="L43" i="6"/>
  <c r="H43" i="6"/>
  <c r="I43" i="6" s="1"/>
  <c r="E43" i="6"/>
  <c r="F43" i="6" s="1"/>
  <c r="C43" i="6"/>
  <c r="L42" i="6"/>
  <c r="I42" i="6"/>
  <c r="H42" i="6"/>
  <c r="F42" i="6"/>
  <c r="E42" i="6"/>
  <c r="C42" i="6"/>
  <c r="J42" i="6" s="1"/>
  <c r="L41" i="6"/>
  <c r="J41" i="6"/>
  <c r="H41" i="6"/>
  <c r="I41" i="6" s="1"/>
  <c r="E41" i="6"/>
  <c r="F41" i="6" s="1"/>
  <c r="C41" i="6"/>
  <c r="L40" i="6"/>
  <c r="H40" i="6"/>
  <c r="I40" i="6" s="1"/>
  <c r="E40" i="6"/>
  <c r="F40" i="6" s="1"/>
  <c r="C40" i="6"/>
  <c r="K40" i="6" s="1"/>
  <c r="L39" i="6"/>
  <c r="I39" i="6"/>
  <c r="H39" i="6"/>
  <c r="F39" i="6"/>
  <c r="E39" i="6"/>
  <c r="C39" i="6"/>
  <c r="J39" i="6" s="1"/>
  <c r="L38" i="6"/>
  <c r="K38" i="6"/>
  <c r="I38" i="6"/>
  <c r="H38" i="6"/>
  <c r="F38" i="6"/>
  <c r="E38" i="6"/>
  <c r="C38" i="6"/>
  <c r="J38" i="6" s="1"/>
  <c r="L37" i="6"/>
  <c r="H37" i="6"/>
  <c r="I37" i="6" s="1"/>
  <c r="E37" i="6"/>
  <c r="F37" i="6" s="1"/>
  <c r="C37" i="6"/>
  <c r="L36" i="6"/>
  <c r="I36" i="6"/>
  <c r="H36" i="6"/>
  <c r="F36" i="6"/>
  <c r="E36" i="6"/>
  <c r="C36" i="6"/>
  <c r="J36" i="6" s="1"/>
  <c r="L35" i="6"/>
  <c r="J35" i="6"/>
  <c r="H35" i="6"/>
  <c r="I35" i="6" s="1"/>
  <c r="E35" i="6"/>
  <c r="F35" i="6" s="1"/>
  <c r="C35" i="6"/>
  <c r="L34" i="6"/>
  <c r="K34" i="6"/>
  <c r="I34" i="6"/>
  <c r="H34" i="6"/>
  <c r="F34" i="6"/>
  <c r="E34" i="6"/>
  <c r="C34" i="6"/>
  <c r="J34" i="6" s="1"/>
  <c r="L33" i="6"/>
  <c r="H33" i="6"/>
  <c r="I33" i="6" s="1"/>
  <c r="E33" i="6"/>
  <c r="F33" i="6" s="1"/>
  <c r="C33" i="6"/>
  <c r="L32" i="6"/>
  <c r="I32" i="6"/>
  <c r="H32" i="6"/>
  <c r="F32" i="6"/>
  <c r="E32" i="6"/>
  <c r="C32" i="6"/>
  <c r="J32" i="6" s="1"/>
  <c r="L31" i="6"/>
  <c r="J31" i="6"/>
  <c r="H31" i="6"/>
  <c r="I31" i="6" s="1"/>
  <c r="E31" i="6"/>
  <c r="F31" i="6" s="1"/>
  <c r="C31" i="6"/>
  <c r="L30" i="6"/>
  <c r="K30" i="6"/>
  <c r="I30" i="6"/>
  <c r="H30" i="6"/>
  <c r="F30" i="6"/>
  <c r="E30" i="6"/>
  <c r="C30" i="6"/>
  <c r="J30" i="6" s="1"/>
  <c r="L29" i="6"/>
  <c r="H29" i="6"/>
  <c r="I29" i="6" s="1"/>
  <c r="E29" i="6"/>
  <c r="F29" i="6" s="1"/>
  <c r="C29" i="6"/>
  <c r="L28" i="6"/>
  <c r="I28" i="6"/>
  <c r="H28" i="6"/>
  <c r="F28" i="6"/>
  <c r="E28" i="6"/>
  <c r="C28" i="6"/>
  <c r="J28" i="6" s="1"/>
  <c r="L27" i="6"/>
  <c r="J27" i="6"/>
  <c r="H27" i="6"/>
  <c r="I27" i="6" s="1"/>
  <c r="E27" i="6"/>
  <c r="F27" i="6" s="1"/>
  <c r="C27" i="6"/>
  <c r="L26" i="6"/>
  <c r="K26" i="6"/>
  <c r="I26" i="6"/>
  <c r="H26" i="6"/>
  <c r="F26" i="6"/>
  <c r="E26" i="6"/>
  <c r="C26" i="6"/>
  <c r="J26" i="6" s="1"/>
  <c r="L25" i="6"/>
  <c r="H25" i="6"/>
  <c r="I25" i="6" s="1"/>
  <c r="E25" i="6"/>
  <c r="F25" i="6" s="1"/>
  <c r="C25" i="6"/>
  <c r="L24" i="6"/>
  <c r="I24" i="6"/>
  <c r="H24" i="6"/>
  <c r="F24" i="6"/>
  <c r="E24" i="6"/>
  <c r="C24" i="6"/>
  <c r="J24" i="6" s="1"/>
  <c r="L23" i="6"/>
  <c r="J23" i="6"/>
  <c r="H23" i="6"/>
  <c r="I23" i="6" s="1"/>
  <c r="E23" i="6"/>
  <c r="F23" i="6" s="1"/>
  <c r="C23" i="6"/>
  <c r="M23" i="6" s="1"/>
  <c r="M22" i="6"/>
  <c r="L22" i="6"/>
  <c r="K22" i="6"/>
  <c r="I22" i="6"/>
  <c r="H22" i="6"/>
  <c r="F22" i="6"/>
  <c r="E22" i="6"/>
  <c r="C22" i="6"/>
  <c r="L21" i="6"/>
  <c r="H21" i="6"/>
  <c r="I21" i="6" s="1"/>
  <c r="E21" i="6"/>
  <c r="F21" i="6" s="1"/>
  <c r="C21" i="6"/>
  <c r="L20" i="6"/>
  <c r="I20" i="6"/>
  <c r="H20" i="6"/>
  <c r="F20" i="6"/>
  <c r="E20" i="6"/>
  <c r="C20" i="6"/>
  <c r="K20" i="6" s="1"/>
  <c r="L19" i="6"/>
  <c r="H19" i="6"/>
  <c r="I19" i="6" s="1"/>
  <c r="E19" i="6"/>
  <c r="F19" i="6" s="1"/>
  <c r="C19" i="6"/>
  <c r="M19" i="6" s="1"/>
  <c r="L18" i="6"/>
  <c r="I18" i="6"/>
  <c r="H18" i="6"/>
  <c r="F18" i="6"/>
  <c r="E18" i="6"/>
  <c r="C18" i="6"/>
  <c r="J18" i="6" s="1"/>
  <c r="L17" i="6"/>
  <c r="H17" i="6"/>
  <c r="I17" i="6" s="1"/>
  <c r="E17" i="6"/>
  <c r="F17" i="6" s="1"/>
  <c r="C17" i="6"/>
  <c r="M17" i="6" s="1"/>
  <c r="L16" i="6"/>
  <c r="I16" i="6"/>
  <c r="H16" i="6"/>
  <c r="F16" i="6"/>
  <c r="E16" i="6"/>
  <c r="C16" i="6"/>
  <c r="M16" i="6" s="1"/>
  <c r="L15" i="6"/>
  <c r="H15" i="6"/>
  <c r="I15" i="6" s="1"/>
  <c r="E15" i="6"/>
  <c r="F15" i="6" s="1"/>
  <c r="C15" i="6"/>
  <c r="M15" i="6" s="1"/>
  <c r="L14" i="6"/>
  <c r="I14" i="6"/>
  <c r="H14" i="6"/>
  <c r="F14" i="6"/>
  <c r="E14" i="6"/>
  <c r="C14" i="6"/>
  <c r="M14" i="6" s="1"/>
  <c r="L13" i="6"/>
  <c r="H13" i="6"/>
  <c r="I13" i="6" s="1"/>
  <c r="E13" i="6"/>
  <c r="F13" i="6" s="1"/>
  <c r="C13" i="6"/>
  <c r="M13" i="6" s="1"/>
  <c r="L12" i="6"/>
  <c r="I12" i="6"/>
  <c r="H12" i="6"/>
  <c r="F12" i="6"/>
  <c r="E12" i="6"/>
  <c r="C12" i="6"/>
  <c r="J13" i="6" s="1"/>
  <c r="L11" i="6"/>
  <c r="H11" i="6"/>
  <c r="I11" i="6" s="1"/>
  <c r="E11" i="6"/>
  <c r="F11" i="6" s="1"/>
  <c r="C11" i="6"/>
  <c r="M11" i="6" s="1"/>
  <c r="L10" i="6"/>
  <c r="I10" i="6"/>
  <c r="H10" i="6"/>
  <c r="F10" i="6"/>
  <c r="E10" i="6"/>
  <c r="C10" i="6"/>
  <c r="M10" i="6" s="1"/>
  <c r="L9" i="6"/>
  <c r="H9" i="6"/>
  <c r="I9" i="6" s="1"/>
  <c r="E9" i="6"/>
  <c r="F9" i="6" s="1"/>
  <c r="C9" i="6"/>
  <c r="M9" i="6" s="1"/>
  <c r="L8" i="6"/>
  <c r="I8" i="6"/>
  <c r="H8" i="6"/>
  <c r="F8" i="6"/>
  <c r="E8" i="6"/>
  <c r="C8" i="6"/>
  <c r="J9" i="6" s="1"/>
  <c r="L7" i="6"/>
  <c r="H7" i="6"/>
  <c r="I7" i="6" s="1"/>
  <c r="E7" i="6"/>
  <c r="F7" i="6" s="1"/>
  <c r="C7" i="6"/>
  <c r="M7" i="6" s="1"/>
  <c r="L6" i="6"/>
  <c r="I6" i="6"/>
  <c r="H6" i="6"/>
  <c r="F6" i="6"/>
  <c r="E6" i="6"/>
  <c r="C6" i="6"/>
  <c r="J6" i="6" s="1"/>
  <c r="L5" i="6"/>
  <c r="H5" i="6"/>
  <c r="I5" i="6" s="1"/>
  <c r="E5" i="6"/>
  <c r="F5" i="6" s="1"/>
  <c r="C5" i="6"/>
  <c r="M5" i="6" s="1"/>
  <c r="L4" i="6"/>
  <c r="I4" i="6"/>
  <c r="H4" i="6"/>
  <c r="F4" i="6"/>
  <c r="E4" i="6"/>
  <c r="C4" i="6"/>
  <c r="J4" i="6" s="1"/>
  <c r="H60" i="5"/>
  <c r="C60" i="5"/>
  <c r="H59" i="5"/>
  <c r="C59" i="5"/>
  <c r="F60" i="5" s="1"/>
  <c r="H58" i="5"/>
  <c r="C58" i="5"/>
  <c r="H57" i="5"/>
  <c r="G57" i="5"/>
  <c r="C57" i="5"/>
  <c r="F58" i="5" s="1"/>
  <c r="H56" i="5"/>
  <c r="C56" i="5"/>
  <c r="H55" i="5"/>
  <c r="C55" i="5"/>
  <c r="F55" i="5" s="1"/>
  <c r="H54" i="5"/>
  <c r="C54" i="5"/>
  <c r="H53" i="5"/>
  <c r="C53" i="5"/>
  <c r="H52" i="5"/>
  <c r="C52" i="5"/>
  <c r="H51" i="5"/>
  <c r="C51" i="5"/>
  <c r="F52" i="5" s="1"/>
  <c r="H50" i="5"/>
  <c r="C50" i="5"/>
  <c r="H49" i="5"/>
  <c r="G49" i="5"/>
  <c r="C49" i="5"/>
  <c r="F49" i="5" s="1"/>
  <c r="H48" i="5"/>
  <c r="C48" i="5"/>
  <c r="H47" i="5"/>
  <c r="C47" i="5"/>
  <c r="H46" i="5"/>
  <c r="C46" i="5"/>
  <c r="G46" i="5" s="1"/>
  <c r="H45" i="5"/>
  <c r="C45" i="5"/>
  <c r="G45" i="5" s="1"/>
  <c r="H44" i="5"/>
  <c r="G44" i="5"/>
  <c r="C44" i="5"/>
  <c r="F44" i="5" s="1"/>
  <c r="H43" i="5"/>
  <c r="C43" i="5"/>
  <c r="F43" i="5" s="1"/>
  <c r="H42" i="5"/>
  <c r="C42" i="5"/>
  <c r="F42" i="5" s="1"/>
  <c r="H41" i="5"/>
  <c r="C41" i="5"/>
  <c r="G41" i="5" s="1"/>
  <c r="H40" i="5"/>
  <c r="C40" i="5"/>
  <c r="F40" i="5" s="1"/>
  <c r="H39" i="5"/>
  <c r="C39" i="5"/>
  <c r="F39" i="5" s="1"/>
  <c r="H38" i="5"/>
  <c r="C38" i="5"/>
  <c r="G38" i="5" s="1"/>
  <c r="H37" i="5"/>
  <c r="C37" i="5"/>
  <c r="G37" i="5" s="1"/>
  <c r="H36" i="5"/>
  <c r="C36" i="5"/>
  <c r="F36" i="5" s="1"/>
  <c r="H35" i="5"/>
  <c r="C35" i="5"/>
  <c r="F35" i="5" s="1"/>
  <c r="H34" i="5"/>
  <c r="C34" i="5"/>
  <c r="G34" i="5" s="1"/>
  <c r="H33" i="5"/>
  <c r="C33" i="5"/>
  <c r="G33" i="5" s="1"/>
  <c r="H32" i="5"/>
  <c r="C32" i="5"/>
  <c r="F32" i="5" s="1"/>
  <c r="H31" i="5"/>
  <c r="C31" i="5"/>
  <c r="F31" i="5" s="1"/>
  <c r="H30" i="5"/>
  <c r="C30" i="5"/>
  <c r="F30" i="5" s="1"/>
  <c r="G29" i="5"/>
  <c r="F29" i="5"/>
  <c r="G28" i="5"/>
  <c r="H27" i="5"/>
  <c r="C27" i="5"/>
  <c r="F28" i="5" s="1"/>
  <c r="H26" i="5"/>
  <c r="C26" i="5"/>
  <c r="F26" i="5" s="1"/>
  <c r="H25" i="5"/>
  <c r="C25" i="5"/>
  <c r="F25" i="5" s="1"/>
  <c r="H24" i="5"/>
  <c r="C24" i="5"/>
  <c r="F24" i="5" s="1"/>
  <c r="G23" i="5"/>
  <c r="H22" i="5"/>
  <c r="C22" i="5"/>
  <c r="G22" i="5" s="1"/>
  <c r="G21" i="5"/>
  <c r="H20" i="5"/>
  <c r="C20" i="5"/>
  <c r="F21" i="5" s="1"/>
  <c r="H19" i="5"/>
  <c r="C19" i="5"/>
  <c r="G19" i="5" s="1"/>
  <c r="H18" i="5"/>
  <c r="C18" i="5"/>
  <c r="G18" i="5" s="1"/>
  <c r="H17" i="5"/>
  <c r="C17" i="5"/>
  <c r="H16" i="5"/>
  <c r="G16" i="5"/>
  <c r="H15" i="5"/>
  <c r="F15" i="5"/>
  <c r="C15" i="5"/>
  <c r="F16" i="5" s="1"/>
  <c r="H14" i="5"/>
  <c r="F14" i="5"/>
  <c r="C14" i="5"/>
  <c r="G14" i="5" s="1"/>
  <c r="H13" i="5"/>
  <c r="F13" i="5"/>
  <c r="C13" i="5"/>
  <c r="G13" i="5" s="1"/>
  <c r="H12" i="5"/>
  <c r="F12" i="5"/>
  <c r="C12" i="5"/>
  <c r="G12" i="5" s="1"/>
  <c r="H10" i="5"/>
  <c r="G10" i="5"/>
  <c r="H9" i="5"/>
  <c r="G9" i="5"/>
  <c r="G8" i="5"/>
  <c r="G6" i="5"/>
  <c r="G5" i="5"/>
  <c r="G4" i="5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O5" i="3"/>
  <c r="N5" i="3"/>
  <c r="M5" i="3"/>
  <c r="L5" i="3"/>
  <c r="K5" i="3"/>
  <c r="J5" i="3"/>
  <c r="I5" i="3"/>
  <c r="H5" i="3"/>
  <c r="G5" i="3"/>
  <c r="F5" i="3"/>
  <c r="E5" i="3"/>
  <c r="D5" i="3"/>
  <c r="O31" i="3"/>
  <c r="N31" i="3"/>
  <c r="M31" i="3"/>
  <c r="L31" i="3"/>
  <c r="K31" i="3"/>
  <c r="J31" i="3"/>
  <c r="I31" i="3"/>
  <c r="H31" i="3"/>
  <c r="G31" i="3"/>
  <c r="F31" i="3"/>
  <c r="E31" i="3"/>
  <c r="D31" i="3"/>
  <c r="P30" i="3"/>
  <c r="P29" i="3"/>
  <c r="O27" i="3"/>
  <c r="N27" i="3"/>
  <c r="M27" i="3"/>
  <c r="L27" i="3"/>
  <c r="K27" i="3"/>
  <c r="J27" i="3"/>
  <c r="I27" i="3"/>
  <c r="H27" i="3"/>
  <c r="G27" i="3"/>
  <c r="F27" i="3"/>
  <c r="E27" i="3"/>
  <c r="D27" i="3"/>
  <c r="O26" i="3"/>
  <c r="N26" i="3"/>
  <c r="M26" i="3"/>
  <c r="L26" i="3"/>
  <c r="K26" i="3"/>
  <c r="J26" i="3"/>
  <c r="I26" i="3"/>
  <c r="H26" i="3"/>
  <c r="G26" i="3"/>
  <c r="F26" i="3"/>
  <c r="E26" i="3"/>
  <c r="D26" i="3"/>
  <c r="O25" i="3"/>
  <c r="N25" i="3"/>
  <c r="M25" i="3"/>
  <c r="L25" i="3"/>
  <c r="K25" i="3"/>
  <c r="J25" i="3"/>
  <c r="I25" i="3"/>
  <c r="H25" i="3"/>
  <c r="G25" i="3"/>
  <c r="F25" i="3"/>
  <c r="E25" i="3"/>
  <c r="D25" i="3"/>
  <c r="P24" i="3"/>
  <c r="P23" i="3"/>
  <c r="O22" i="3"/>
  <c r="O28" i="3" s="1"/>
  <c r="N22" i="3"/>
  <c r="N28" i="3" s="1"/>
  <c r="M22" i="3"/>
  <c r="L22" i="3"/>
  <c r="L28" i="3" s="1"/>
  <c r="K22" i="3"/>
  <c r="K28" i="3" s="1"/>
  <c r="J22" i="3"/>
  <c r="J28" i="3" s="1"/>
  <c r="I22" i="3"/>
  <c r="I28" i="3" s="1"/>
  <c r="H22" i="3"/>
  <c r="H28" i="3" s="1"/>
  <c r="G22" i="3"/>
  <c r="G28" i="3" s="1"/>
  <c r="F22" i="3"/>
  <c r="F28" i="3" s="1"/>
  <c r="E22" i="3"/>
  <c r="E28" i="3" s="1"/>
  <c r="D22" i="3"/>
  <c r="D28" i="3" s="1"/>
  <c r="P21" i="3"/>
  <c r="P20" i="3"/>
  <c r="O18" i="3"/>
  <c r="O33" i="3" s="1"/>
  <c r="N18" i="3"/>
  <c r="N33" i="3" s="1"/>
  <c r="M18" i="3"/>
  <c r="M33" i="3" s="1"/>
  <c r="L18" i="3"/>
  <c r="L33" i="3" s="1"/>
  <c r="K18" i="3"/>
  <c r="K33" i="3" s="1"/>
  <c r="J18" i="3"/>
  <c r="J33" i="3" s="1"/>
  <c r="I18" i="3"/>
  <c r="I33" i="3" s="1"/>
  <c r="H18" i="3"/>
  <c r="H33" i="3" s="1"/>
  <c r="G18" i="3"/>
  <c r="G33" i="3" s="1"/>
  <c r="F18" i="3"/>
  <c r="F33" i="3" s="1"/>
  <c r="E18" i="3"/>
  <c r="E33" i="3" s="1"/>
  <c r="D18" i="3"/>
  <c r="D33" i="3" s="1"/>
  <c r="O17" i="3"/>
  <c r="O32" i="3" s="1"/>
  <c r="N17" i="3"/>
  <c r="N32" i="3" s="1"/>
  <c r="M17" i="3"/>
  <c r="M32" i="3" s="1"/>
  <c r="L17" i="3"/>
  <c r="L32" i="3" s="1"/>
  <c r="K17" i="3"/>
  <c r="K32" i="3" s="1"/>
  <c r="J17" i="3"/>
  <c r="J32" i="3" s="1"/>
  <c r="I17" i="3"/>
  <c r="I32" i="3" s="1"/>
  <c r="H17" i="3"/>
  <c r="H32" i="3" s="1"/>
  <c r="G17" i="3"/>
  <c r="G32" i="3" s="1"/>
  <c r="F17" i="3"/>
  <c r="F32" i="3" s="1"/>
  <c r="E17" i="3"/>
  <c r="E32" i="3" s="1"/>
  <c r="D17" i="3"/>
  <c r="D32" i="3" s="1"/>
  <c r="O16" i="3"/>
  <c r="N16" i="3"/>
  <c r="M16" i="3"/>
  <c r="L16" i="3"/>
  <c r="K16" i="3"/>
  <c r="J16" i="3"/>
  <c r="I16" i="3"/>
  <c r="H16" i="3"/>
  <c r="G16" i="3"/>
  <c r="F16" i="3"/>
  <c r="E16" i="3"/>
  <c r="D16" i="3"/>
  <c r="P15" i="3"/>
  <c r="P14" i="3"/>
  <c r="O13" i="3"/>
  <c r="O19" i="3" s="1"/>
  <c r="N13" i="3"/>
  <c r="N19" i="3" s="1"/>
  <c r="M13" i="3"/>
  <c r="M19" i="3" s="1"/>
  <c r="L13" i="3"/>
  <c r="L19" i="3" s="1"/>
  <c r="K13" i="3"/>
  <c r="K19" i="3" s="1"/>
  <c r="J13" i="3"/>
  <c r="J19" i="3" s="1"/>
  <c r="I13" i="3"/>
  <c r="I19" i="3" s="1"/>
  <c r="H13" i="3"/>
  <c r="H19" i="3" s="1"/>
  <c r="G13" i="3"/>
  <c r="G19" i="3" s="1"/>
  <c r="F13" i="3"/>
  <c r="F19" i="3" s="1"/>
  <c r="E13" i="3"/>
  <c r="E19" i="3" s="1"/>
  <c r="D13" i="3"/>
  <c r="D19" i="3" s="1"/>
  <c r="P12" i="3"/>
  <c r="P11" i="3"/>
  <c r="F27" i="47" l="1"/>
  <c r="G27" i="47" s="1"/>
  <c r="B4" i="13"/>
  <c r="W55" i="33"/>
  <c r="J22" i="13"/>
  <c r="D3" i="18"/>
  <c r="E14" i="18" s="1"/>
  <c r="M28" i="3"/>
  <c r="M34" i="3" s="1"/>
  <c r="W55" i="39"/>
  <c r="W55" i="37"/>
  <c r="W55" i="35"/>
  <c r="W55" i="32"/>
  <c r="W55" i="29"/>
  <c r="W55" i="28"/>
  <c r="W55" i="26"/>
  <c r="W55" i="24"/>
  <c r="J4" i="13"/>
  <c r="J10" i="13"/>
  <c r="J28" i="13"/>
  <c r="J34" i="13"/>
  <c r="B10" i="13"/>
  <c r="B22" i="13"/>
  <c r="B34" i="13"/>
  <c r="B7" i="15"/>
  <c r="B8" i="15"/>
  <c r="P13" i="3"/>
  <c r="I24" i="4" s="1"/>
  <c r="P16" i="3"/>
  <c r="J24" i="4" s="1"/>
  <c r="P33" i="3"/>
  <c r="P22" i="3"/>
  <c r="F24" i="4" s="1"/>
  <c r="P28" i="3"/>
  <c r="P25" i="3"/>
  <c r="G24" i="4" s="1"/>
  <c r="P26" i="3"/>
  <c r="P27" i="3"/>
  <c r="P31" i="3"/>
  <c r="L24" i="4" s="1"/>
  <c r="P32" i="3"/>
  <c r="F17" i="5"/>
  <c r="G17" i="5"/>
  <c r="G20" i="5"/>
  <c r="F23" i="5"/>
  <c r="G24" i="5"/>
  <c r="G25" i="5"/>
  <c r="G26" i="5"/>
  <c r="G27" i="5"/>
  <c r="G30" i="5"/>
  <c r="G31" i="5"/>
  <c r="G32" i="5"/>
  <c r="G35" i="5"/>
  <c r="G36" i="5"/>
  <c r="G39" i="5"/>
  <c r="G40" i="5"/>
  <c r="G42" i="5"/>
  <c r="G43" i="5"/>
  <c r="G47" i="5"/>
  <c r="F48" i="5"/>
  <c r="F50" i="5"/>
  <c r="G51" i="5"/>
  <c r="G53" i="5"/>
  <c r="F54" i="5"/>
  <c r="G55" i="5"/>
  <c r="F56" i="5"/>
  <c r="G59" i="5"/>
  <c r="K4" i="6"/>
  <c r="M4" i="6"/>
  <c r="J5" i="6"/>
  <c r="K6" i="6"/>
  <c r="M6" i="6"/>
  <c r="J7" i="6"/>
  <c r="M8" i="6"/>
  <c r="K10" i="6"/>
  <c r="J11" i="6"/>
  <c r="M12" i="6"/>
  <c r="K14" i="6"/>
  <c r="J15" i="6"/>
  <c r="K16" i="6"/>
  <c r="J17" i="6"/>
  <c r="K18" i="6"/>
  <c r="M18" i="6"/>
  <c r="J19" i="6"/>
  <c r="M20" i="6"/>
  <c r="J59" i="6"/>
  <c r="J60" i="6"/>
  <c r="K59" i="6"/>
  <c r="D3" i="13"/>
  <c r="H11" i="15"/>
  <c r="F22" i="13"/>
  <c r="H12" i="15"/>
  <c r="F34" i="13"/>
  <c r="W55" i="30"/>
  <c r="W55" i="31"/>
  <c r="G15" i="5"/>
  <c r="F18" i="5"/>
  <c r="F19" i="5"/>
  <c r="F20" i="5"/>
  <c r="F22" i="5"/>
  <c r="F27" i="5"/>
  <c r="F33" i="5"/>
  <c r="F34" i="5"/>
  <c r="F37" i="5"/>
  <c r="F38" i="5"/>
  <c r="F41" i="5"/>
  <c r="F45" i="5"/>
  <c r="F46" i="5"/>
  <c r="F47" i="5"/>
  <c r="G48" i="5"/>
  <c r="G50" i="5"/>
  <c r="F51" i="5"/>
  <c r="G52" i="5"/>
  <c r="F53" i="5"/>
  <c r="G54" i="5"/>
  <c r="G56" i="5"/>
  <c r="F57" i="5"/>
  <c r="G58" i="5"/>
  <c r="F59" i="5"/>
  <c r="G60" i="5"/>
  <c r="K5" i="6"/>
  <c r="K7" i="6"/>
  <c r="J8" i="6"/>
  <c r="K9" i="6"/>
  <c r="J10" i="6"/>
  <c r="K11" i="6"/>
  <c r="J12" i="6"/>
  <c r="K13" i="6"/>
  <c r="J14" i="6"/>
  <c r="K15" i="6"/>
  <c r="J16" i="6"/>
  <c r="K17" i="6"/>
  <c r="K19" i="6"/>
  <c r="J20" i="6"/>
  <c r="M21" i="6"/>
  <c r="K21" i="6"/>
  <c r="J21" i="6"/>
  <c r="J22" i="6"/>
  <c r="K24" i="6"/>
  <c r="J25" i="6"/>
  <c r="K28" i="6"/>
  <c r="J29" i="6"/>
  <c r="K32" i="6"/>
  <c r="J33" i="6"/>
  <c r="K36" i="6"/>
  <c r="J37" i="6"/>
  <c r="K39" i="6"/>
  <c r="J40" i="6"/>
  <c r="K42" i="6"/>
  <c r="J43" i="6"/>
  <c r="K46" i="6"/>
  <c r="J47" i="6"/>
  <c r="K31" i="8"/>
  <c r="K33" i="8"/>
  <c r="K29" i="8"/>
  <c r="K25" i="8"/>
  <c r="K27" i="8"/>
  <c r="K22" i="8"/>
  <c r="K15" i="8"/>
  <c r="K17" i="8"/>
  <c r="K14" i="8"/>
  <c r="K6" i="8"/>
  <c r="K8" i="8"/>
  <c r="K10" i="8"/>
  <c r="K12" i="8"/>
  <c r="K40" i="7"/>
  <c r="K42" i="7"/>
  <c r="K38" i="7"/>
  <c r="K34" i="7"/>
  <c r="K36" i="7"/>
  <c r="K30" i="7"/>
  <c r="K28" i="7"/>
  <c r="K23" i="7"/>
  <c r="K25" i="7"/>
  <c r="K22" i="7"/>
  <c r="K15" i="7"/>
  <c r="K17" i="7"/>
  <c r="K19" i="7"/>
  <c r="K14" i="7"/>
  <c r="K5" i="7"/>
  <c r="K7" i="7"/>
  <c r="K9" i="7"/>
  <c r="K11" i="7"/>
  <c r="K4" i="7"/>
  <c r="K30" i="8"/>
  <c r="K32" i="8"/>
  <c r="K34" i="8"/>
  <c r="K26" i="8"/>
  <c r="K24" i="8"/>
  <c r="K21" i="8"/>
  <c r="K20" i="8"/>
  <c r="K16" i="8"/>
  <c r="K18" i="8"/>
  <c r="K5" i="8"/>
  <c r="K7" i="8"/>
  <c r="K9" i="8"/>
  <c r="K11" i="8"/>
  <c r="K4" i="8"/>
  <c r="K39" i="7"/>
  <c r="K41" i="7"/>
  <c r="K43" i="7"/>
  <c r="K35" i="7"/>
  <c r="K33" i="7"/>
  <c r="K29" i="7"/>
  <c r="K31" i="7"/>
  <c r="K24" i="7"/>
  <c r="K26" i="7"/>
  <c r="K16" i="7"/>
  <c r="K18" i="7"/>
  <c r="K20" i="7"/>
  <c r="K6" i="7"/>
  <c r="K8" i="7"/>
  <c r="K10" i="7"/>
  <c r="K12" i="7"/>
  <c r="K8" i="6"/>
  <c r="K12" i="6"/>
  <c r="B6" i="15"/>
  <c r="H10" i="15"/>
  <c r="F10" i="13"/>
  <c r="C3" i="13"/>
  <c r="K23" i="6"/>
  <c r="K25" i="6"/>
  <c r="K27" i="6"/>
  <c r="K29" i="6"/>
  <c r="K31" i="6"/>
  <c r="K33" i="6"/>
  <c r="K35" i="6"/>
  <c r="K37" i="6"/>
  <c r="K41" i="6"/>
  <c r="K43" i="6"/>
  <c r="K45" i="6"/>
  <c r="K47" i="6"/>
  <c r="K49" i="6"/>
  <c r="J49" i="6"/>
  <c r="J50" i="6"/>
  <c r="F4" i="13"/>
  <c r="B13" i="15"/>
  <c r="F16" i="13"/>
  <c r="B14" i="15"/>
  <c r="F28" i="13"/>
  <c r="B15" i="15"/>
  <c r="F40" i="13"/>
  <c r="K51" i="6"/>
  <c r="K60" i="6"/>
  <c r="K62" i="6"/>
  <c r="I13" i="7"/>
  <c r="K13" i="7"/>
  <c r="I21" i="7"/>
  <c r="K21" i="7"/>
  <c r="I27" i="7"/>
  <c r="K27" i="7"/>
  <c r="I32" i="7"/>
  <c r="K32" i="7"/>
  <c r="I37" i="7"/>
  <c r="K37" i="7"/>
  <c r="I44" i="7"/>
  <c r="K44" i="7"/>
  <c r="K13" i="8"/>
  <c r="I19" i="8"/>
  <c r="K19" i="8"/>
  <c r="I23" i="8"/>
  <c r="K23" i="8"/>
  <c r="I28" i="8"/>
  <c r="K28" i="8"/>
  <c r="I35" i="8"/>
  <c r="K35" i="8"/>
  <c r="H13" i="15"/>
  <c r="H7" i="15"/>
  <c r="H14" i="15"/>
  <c r="H8" i="15"/>
  <c r="H15" i="15"/>
  <c r="W55" i="23"/>
  <c r="W55" i="25"/>
  <c r="W55" i="27"/>
  <c r="W55" i="34"/>
  <c r="W55" i="36"/>
  <c r="W55" i="38"/>
  <c r="W55" i="40"/>
  <c r="W55" i="41"/>
  <c r="W55" i="42"/>
  <c r="W55" i="43"/>
  <c r="D34" i="3"/>
  <c r="E34" i="3"/>
  <c r="F34" i="3"/>
  <c r="G34" i="3"/>
  <c r="H34" i="3"/>
  <c r="I34" i="3"/>
  <c r="J34" i="3"/>
  <c r="K34" i="3"/>
  <c r="L34" i="3"/>
  <c r="N34" i="3"/>
  <c r="O34" i="3"/>
  <c r="B24" i="4" s="1"/>
  <c r="D24" i="4" s="1"/>
  <c r="E24" i="4" s="1"/>
  <c r="P17" i="3"/>
  <c r="P18" i="3"/>
  <c r="C27" i="47"/>
  <c r="L15" i="45"/>
  <c r="L13" i="45" s="1"/>
  <c r="L12" i="45"/>
  <c r="G38" i="7"/>
  <c r="H38" i="7"/>
  <c r="G39" i="7"/>
  <c r="H39" i="7"/>
  <c r="G40" i="7"/>
  <c r="H40" i="7"/>
  <c r="G41" i="7"/>
  <c r="H41" i="7"/>
  <c r="G42" i="7"/>
  <c r="H42" i="7"/>
  <c r="G43" i="7"/>
  <c r="H43" i="7"/>
  <c r="E44" i="7"/>
  <c r="L5" i="45"/>
  <c r="L3" i="45" s="1"/>
  <c r="L2" i="45"/>
  <c r="G33" i="7"/>
  <c r="H33" i="7"/>
  <c r="G34" i="7"/>
  <c r="H34" i="7"/>
  <c r="G35" i="7"/>
  <c r="H35" i="7"/>
  <c r="G36" i="7"/>
  <c r="H36" i="7"/>
  <c r="E37" i="7"/>
  <c r="L53" i="44"/>
  <c r="L51" i="44" s="1"/>
  <c r="L50" i="44"/>
  <c r="G28" i="7"/>
  <c r="H28" i="7"/>
  <c r="G29" i="7"/>
  <c r="H29" i="7"/>
  <c r="G30" i="7"/>
  <c r="H30" i="7"/>
  <c r="G31" i="7"/>
  <c r="H31" i="7"/>
  <c r="E32" i="7"/>
  <c r="L41" i="44"/>
  <c r="L39" i="44" s="1"/>
  <c r="L38" i="44"/>
  <c r="G22" i="7"/>
  <c r="H22" i="7"/>
  <c r="G23" i="7"/>
  <c r="H23" i="7"/>
  <c r="G24" i="7"/>
  <c r="H24" i="7"/>
  <c r="G25" i="7"/>
  <c r="H25" i="7"/>
  <c r="G26" i="7"/>
  <c r="H26" i="7"/>
  <c r="E27" i="7"/>
  <c r="L25" i="44"/>
  <c r="L23" i="44" s="1"/>
  <c r="L22" i="44"/>
  <c r="G14" i="7"/>
  <c r="H14" i="7"/>
  <c r="G15" i="7"/>
  <c r="H15" i="7"/>
  <c r="G16" i="7"/>
  <c r="H16" i="7"/>
  <c r="G17" i="7"/>
  <c r="H17" i="7"/>
  <c r="G18" i="7"/>
  <c r="H18" i="7"/>
  <c r="G19" i="7"/>
  <c r="H19" i="7"/>
  <c r="G20" i="7"/>
  <c r="H20" i="7"/>
  <c r="E21" i="7"/>
  <c r="L5" i="44"/>
  <c r="L3" i="44" s="1"/>
  <c r="L2" i="44"/>
  <c r="G4" i="7"/>
  <c r="H4" i="7"/>
  <c r="G5" i="7"/>
  <c r="H5" i="7"/>
  <c r="G6" i="7"/>
  <c r="H6" i="7"/>
  <c r="G7" i="7"/>
  <c r="H7" i="7"/>
  <c r="G8" i="7"/>
  <c r="H8" i="7"/>
  <c r="G9" i="7"/>
  <c r="H9" i="7"/>
  <c r="G10" i="7"/>
  <c r="H10" i="7"/>
  <c r="G11" i="7"/>
  <c r="H11" i="7"/>
  <c r="G12" i="7"/>
  <c r="H12" i="7"/>
  <c r="E13" i="7"/>
  <c r="B36" i="8"/>
  <c r="B69" i="6" s="1"/>
  <c r="C36" i="8"/>
  <c r="D69" i="6" s="1"/>
  <c r="D36" i="8"/>
  <c r="G69" i="6" s="1"/>
  <c r="H69" i="6" s="1"/>
  <c r="I69" i="6" s="1"/>
  <c r="L23" i="46"/>
  <c r="L21" i="46" s="1"/>
  <c r="L20" i="46"/>
  <c r="G29" i="8"/>
  <c r="H29" i="8"/>
  <c r="G30" i="8"/>
  <c r="H30" i="8"/>
  <c r="G31" i="8"/>
  <c r="H31" i="8"/>
  <c r="G32" i="8"/>
  <c r="H32" i="8"/>
  <c r="G33" i="8"/>
  <c r="H33" i="8"/>
  <c r="G34" i="8"/>
  <c r="H34" i="8"/>
  <c r="E35" i="8"/>
  <c r="L13" i="46"/>
  <c r="L11" i="46" s="1"/>
  <c r="L10" i="46"/>
  <c r="G24" i="8"/>
  <c r="H24" i="8"/>
  <c r="G25" i="8"/>
  <c r="H25" i="8"/>
  <c r="G26" i="8"/>
  <c r="H26" i="8"/>
  <c r="G27" i="8"/>
  <c r="H27" i="8"/>
  <c r="E28" i="8"/>
  <c r="L5" i="46"/>
  <c r="L3" i="46" s="1"/>
  <c r="L2" i="46"/>
  <c r="G20" i="8"/>
  <c r="H20" i="8"/>
  <c r="G21" i="8"/>
  <c r="H21" i="8"/>
  <c r="G22" i="8"/>
  <c r="H22" i="8"/>
  <c r="E23" i="8"/>
  <c r="L49" i="45"/>
  <c r="L47" i="45" s="1"/>
  <c r="L46" i="45"/>
  <c r="G14" i="8"/>
  <c r="H14" i="8"/>
  <c r="G15" i="8"/>
  <c r="H15" i="8"/>
  <c r="G16" i="8"/>
  <c r="H16" i="8"/>
  <c r="G17" i="8"/>
  <c r="H17" i="8"/>
  <c r="G18" i="8"/>
  <c r="H18" i="8"/>
  <c r="E19" i="8"/>
  <c r="E13" i="8"/>
  <c r="G4" i="8"/>
  <c r="H4" i="8"/>
  <c r="L31" i="45"/>
  <c r="H5" i="8"/>
  <c r="G5" i="8"/>
  <c r="G6" i="8"/>
  <c r="H6" i="8"/>
  <c r="G7" i="8"/>
  <c r="H7" i="8"/>
  <c r="G8" i="8"/>
  <c r="H8" i="8"/>
  <c r="G9" i="8"/>
  <c r="H9" i="8"/>
  <c r="G10" i="8"/>
  <c r="H10" i="8"/>
  <c r="G11" i="8"/>
  <c r="H11" i="8"/>
  <c r="G12" i="8"/>
  <c r="H12" i="8"/>
  <c r="I13" i="8"/>
  <c r="B9" i="15"/>
  <c r="H6" i="15"/>
  <c r="F4" i="18"/>
  <c r="W55" i="22"/>
  <c r="E8" i="18" l="1"/>
  <c r="E12" i="18"/>
  <c r="E3" i="18"/>
  <c r="K24" i="4"/>
  <c r="E10" i="18"/>
  <c r="E6" i="18"/>
  <c r="E69" i="6"/>
  <c r="F69" i="6" s="1"/>
  <c r="L69" i="6"/>
  <c r="C69" i="6"/>
  <c r="E13" i="18"/>
  <c r="E11" i="18"/>
  <c r="E9" i="18"/>
  <c r="E7" i="18"/>
  <c r="E5" i="18"/>
  <c r="E4" i="18"/>
  <c r="H24" i="4"/>
  <c r="F8" i="18"/>
  <c r="I25" i="20" s="1"/>
  <c r="I36" i="8"/>
  <c r="F12" i="18"/>
  <c r="N25" i="14"/>
  <c r="D5" i="15"/>
  <c r="G14" i="15" s="1"/>
  <c r="C5" i="15"/>
  <c r="F15" i="15" s="1"/>
  <c r="P19" i="3"/>
  <c r="L25" i="14"/>
  <c r="B45" i="8"/>
  <c r="D45" i="8" s="1"/>
  <c r="B10" i="15"/>
  <c r="B3" i="13"/>
  <c r="B12" i="15"/>
  <c r="B11" i="15"/>
  <c r="B46" i="8"/>
  <c r="D46" i="8" s="1"/>
  <c r="C24" i="4"/>
  <c r="P34" i="3"/>
  <c r="H44" i="7"/>
  <c r="G44" i="7"/>
  <c r="H37" i="7"/>
  <c r="G37" i="7"/>
  <c r="H32" i="7"/>
  <c r="G32" i="7"/>
  <c r="H27" i="7"/>
  <c r="G27" i="7"/>
  <c r="H21" i="7"/>
  <c r="G21" i="7"/>
  <c r="H13" i="7"/>
  <c r="G13" i="7"/>
  <c r="H35" i="8"/>
  <c r="G35" i="8"/>
  <c r="H28" i="8"/>
  <c r="G28" i="8"/>
  <c r="H23" i="8"/>
  <c r="G23" i="8"/>
  <c r="H19" i="8"/>
  <c r="G19" i="8"/>
  <c r="E36" i="8"/>
  <c r="J13" i="8" s="1"/>
  <c r="H13" i="8"/>
  <c r="G13" i="8"/>
  <c r="L29" i="45"/>
  <c r="L27" i="45" s="1"/>
  <c r="L26" i="45"/>
  <c r="H9" i="15"/>
  <c r="B47" i="8" l="1"/>
  <c r="D47" i="8" s="1"/>
  <c r="J69" i="6"/>
  <c r="K69" i="6"/>
  <c r="F6" i="15"/>
  <c r="F10" i="15"/>
  <c r="F8" i="15"/>
  <c r="F14" i="15"/>
  <c r="G15" i="15"/>
  <c r="G7" i="15"/>
  <c r="G9" i="15"/>
  <c r="G11" i="15"/>
  <c r="G13" i="15"/>
  <c r="F12" i="15"/>
  <c r="F3" i="18"/>
  <c r="G14" i="18" s="1"/>
  <c r="F7" i="15"/>
  <c r="F9" i="15"/>
  <c r="F11" i="15"/>
  <c r="F13" i="15"/>
  <c r="H5" i="15"/>
  <c r="G6" i="15"/>
  <c r="G8" i="15"/>
  <c r="G10" i="15"/>
  <c r="G12" i="15"/>
  <c r="B5" i="15"/>
  <c r="J36" i="8"/>
  <c r="H36" i="8"/>
  <c r="G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4" i="8"/>
  <c r="J5" i="8"/>
  <c r="J6" i="8"/>
  <c r="J7" i="8"/>
  <c r="J8" i="8"/>
  <c r="J9" i="8"/>
  <c r="J10" i="8"/>
  <c r="J11" i="8"/>
  <c r="J12" i="8"/>
  <c r="F25" i="20"/>
  <c r="E25" i="20"/>
  <c r="G4" i="18" l="1"/>
  <c r="G7" i="18"/>
  <c r="G11" i="18"/>
  <c r="G5" i="18"/>
  <c r="G9" i="18"/>
  <c r="G13" i="18"/>
  <c r="G6" i="18"/>
  <c r="G3" i="18"/>
  <c r="G8" i="18"/>
  <c r="G10" i="18"/>
  <c r="G12" i="18"/>
  <c r="G5" i="15"/>
  <c r="F5" i="15"/>
  <c r="E15" i="15"/>
  <c r="E13" i="15"/>
  <c r="E11" i="15"/>
  <c r="E9" i="15"/>
  <c r="E7" i="15"/>
  <c r="E14" i="15"/>
  <c r="E12" i="15"/>
  <c r="E10" i="15"/>
  <c r="E8" i="15"/>
  <c r="E6" i="15"/>
  <c r="D25" i="20"/>
  <c r="E5" i="15" l="1"/>
</calcChain>
</file>

<file path=xl/sharedStrings.xml><?xml version="1.0" encoding="utf-8"?>
<sst xmlns="http://schemas.openxmlformats.org/spreadsheetml/2006/main" count="1051" uniqueCount="207">
  <si>
    <t>区分・月</t>
    <rPh sb="0" eb="2">
      <t>クブン</t>
    </rPh>
    <rPh sb="3" eb="4">
      <t>ツキ</t>
    </rPh>
    <phoneticPr fontId="2"/>
  </si>
  <si>
    <t>計</t>
    <rPh sb="0" eb="1">
      <t>ケイ</t>
    </rPh>
    <phoneticPr fontId="2"/>
  </si>
  <si>
    <t>出生</t>
    <rPh sb="0" eb="2">
      <t>シュッセイ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</si>
  <si>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</si>
  <si>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</si>
  <si>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</si>
  <si>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</si>
  <si>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</si>
  <si>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自  然  動  態</t>
    <rPh sb="0" eb="1">
      <t>ジ</t>
    </rPh>
    <rPh sb="3" eb="4">
      <t>ゼン</t>
    </rPh>
    <rPh sb="6" eb="7">
      <t>ドウ</t>
    </rPh>
    <rPh sb="9" eb="10">
      <t>タイ</t>
    </rPh>
    <phoneticPr fontId="2"/>
  </si>
  <si>
    <t>年次</t>
    <rPh sb="0" eb="2">
      <t>ネンジ</t>
    </rPh>
    <phoneticPr fontId="2"/>
  </si>
  <si>
    <t>総数</t>
    <rPh sb="0" eb="2">
      <t>ソウスウ</t>
    </rPh>
    <phoneticPr fontId="2"/>
  </si>
  <si>
    <t>社会動態</t>
    <rPh sb="0" eb="2">
      <t>シャカイ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</si>
  <si>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</si>
  <si>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人口</t>
    <rPh sb="0" eb="2">
      <t>ジンコウ</t>
    </rPh>
    <phoneticPr fontId="2"/>
  </si>
  <si>
    <t>指数</t>
    <rPh sb="0" eb="2">
      <t>シスウ</t>
    </rPh>
    <phoneticPr fontId="2"/>
  </si>
  <si>
    <t>町丁名</t>
    <rPh sb="0" eb="3">
      <t>チョウチョウメイ</t>
    </rPh>
    <phoneticPr fontId="2"/>
  </si>
  <si>
    <t>世帯数</t>
    <rPh sb="0" eb="3">
      <t>セタイスウ</t>
    </rPh>
    <phoneticPr fontId="2"/>
  </si>
  <si>
    <t>面積     （ｋ㎡）</t>
    <rPh sb="0" eb="2">
      <t>メンセキ</t>
    </rPh>
    <phoneticPr fontId="2"/>
  </si>
  <si>
    <t>構成比</t>
    <rPh sb="0" eb="3">
      <t>コウセイヒ</t>
    </rPh>
    <phoneticPr fontId="2"/>
  </si>
  <si>
    <t>面積</t>
    <rPh sb="0" eb="2">
      <t>メンセキ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</si>
  <si>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</si>
  <si>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</si>
  <si>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</si>
  <si>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５丁目</t>
    <rPh sb="1" eb="3">
      <t>チョウメ</t>
    </rPh>
    <phoneticPr fontId="2"/>
  </si>
  <si>
    <t>６丁目</t>
    <rPh sb="1" eb="3">
      <t>チョウメ</t>
    </rPh>
    <phoneticPr fontId="2"/>
  </si>
  <si>
    <t>７丁目</t>
    <rPh sb="1" eb="3">
      <t>チョウメ</t>
    </rPh>
    <phoneticPr fontId="2"/>
  </si>
  <si>
    <t>８丁目</t>
    <rPh sb="1" eb="3">
      <t>チョウメ</t>
    </rPh>
    <phoneticPr fontId="2"/>
  </si>
  <si>
    <t>９丁目</t>
    <rPh sb="1" eb="3">
      <t>チョウメ</t>
    </rPh>
    <phoneticPr fontId="2"/>
  </si>
  <si>
    <t>小計</t>
    <rPh sb="0" eb="2">
      <t>ショウケイ</t>
    </rPh>
    <phoneticPr fontId="2"/>
  </si>
  <si>
    <t>中原１丁目</t>
    <rPh sb="0" eb="2">
      <t>ナカハラ</t>
    </rPh>
    <rPh sb="3" eb="5">
      <t>チョウメ</t>
    </rPh>
    <phoneticPr fontId="2"/>
  </si>
  <si>
    <t>北野１丁目</t>
    <rPh sb="0" eb="2">
      <t>キタノ</t>
    </rPh>
    <rPh sb="3" eb="5">
      <t>チョウメ</t>
    </rPh>
    <phoneticPr fontId="2"/>
  </si>
  <si>
    <t>井口１丁目</t>
    <rPh sb="0" eb="2">
      <t>イグチ</t>
    </rPh>
    <rPh sb="3" eb="5">
      <t>チョウメ</t>
    </rPh>
    <phoneticPr fontId="2"/>
  </si>
  <si>
    <t>深大寺１丁目</t>
    <rPh sb="0" eb="3">
      <t>ジンダイジ</t>
    </rPh>
    <rPh sb="4" eb="6">
      <t>チョウメ</t>
    </rPh>
    <phoneticPr fontId="2"/>
  </si>
  <si>
    <t>野崎１丁目</t>
    <rPh sb="0" eb="2">
      <t>ノザキ</t>
    </rPh>
    <rPh sb="3" eb="5">
      <t>チョウメ</t>
    </rPh>
    <phoneticPr fontId="2"/>
  </si>
  <si>
    <t>大沢１丁目</t>
    <rPh sb="0" eb="2">
      <t>オオサワ</t>
    </rPh>
    <rPh sb="3" eb="5">
      <t>チョウメ</t>
    </rPh>
    <phoneticPr fontId="2"/>
  </si>
  <si>
    <t>下連雀１丁目</t>
    <rPh sb="0" eb="3">
      <t>シモレンジャク</t>
    </rPh>
    <rPh sb="4" eb="6">
      <t>チョウメ</t>
    </rPh>
    <phoneticPr fontId="2"/>
  </si>
  <si>
    <t>牟礼１丁目</t>
    <rPh sb="0" eb="2">
      <t>ムレイ</t>
    </rPh>
    <rPh sb="3" eb="5">
      <t>チョウメ</t>
    </rPh>
    <phoneticPr fontId="2"/>
  </si>
  <si>
    <t>井の頭１丁目</t>
    <rPh sb="0" eb="1">
      <t>イ</t>
    </rPh>
    <rPh sb="2" eb="3">
      <t>カシラ</t>
    </rPh>
    <rPh sb="4" eb="6">
      <t>チョウメ</t>
    </rPh>
    <phoneticPr fontId="2"/>
  </si>
  <si>
    <t>下連雀</t>
    <rPh sb="0" eb="3">
      <t>シモレンジャク</t>
    </rPh>
    <phoneticPr fontId="2"/>
  </si>
  <si>
    <t>１丁目</t>
    <rPh sb="1" eb="3">
      <t>チョウメ</t>
    </rPh>
    <phoneticPr fontId="2"/>
  </si>
  <si>
    <t>牟礼</t>
    <rPh sb="0" eb="2">
      <t>ムレ</t>
    </rPh>
    <phoneticPr fontId="2"/>
  </si>
  <si>
    <t>井の頭</t>
    <rPh sb="0" eb="1">
      <t>イ</t>
    </rPh>
    <rPh sb="2" eb="3">
      <t>カシラ</t>
    </rPh>
    <phoneticPr fontId="2"/>
  </si>
  <si>
    <t>中原</t>
    <rPh sb="0" eb="2">
      <t>ナカハラ</t>
    </rPh>
    <phoneticPr fontId="2"/>
  </si>
  <si>
    <t>北野</t>
    <rPh sb="0" eb="2">
      <t>キタノ</t>
    </rPh>
    <phoneticPr fontId="2"/>
  </si>
  <si>
    <t>新川</t>
    <rPh sb="0" eb="2">
      <t>シンカワ</t>
    </rPh>
    <phoneticPr fontId="2"/>
  </si>
  <si>
    <t>上連雀</t>
    <rPh sb="0" eb="3">
      <t>カミレンジャク</t>
    </rPh>
    <phoneticPr fontId="2"/>
  </si>
  <si>
    <t>井口</t>
    <rPh sb="0" eb="2">
      <t>イグチ</t>
    </rPh>
    <phoneticPr fontId="2"/>
  </si>
  <si>
    <t>深大寺</t>
    <rPh sb="0" eb="3">
      <t>ジンダイジ</t>
    </rPh>
    <phoneticPr fontId="2"/>
  </si>
  <si>
    <t>野崎</t>
    <rPh sb="0" eb="2">
      <t>ノザキ</t>
    </rPh>
    <phoneticPr fontId="2"/>
  </si>
  <si>
    <t>大沢</t>
    <rPh sb="0" eb="2">
      <t>オオサワ</t>
    </rPh>
    <phoneticPr fontId="2"/>
  </si>
  <si>
    <t>年齢</t>
    <rPh sb="0" eb="2">
      <t>ネンレイ</t>
    </rPh>
    <phoneticPr fontId="2"/>
  </si>
  <si>
    <t>104以上</t>
    <rPh sb="3" eb="5">
      <t>イジョウ</t>
    </rPh>
    <phoneticPr fontId="2"/>
  </si>
  <si>
    <t>合計</t>
    <rPh sb="0" eb="2">
      <t>ゴウケイ</t>
    </rPh>
    <phoneticPr fontId="2"/>
  </si>
  <si>
    <t>年齢　</t>
    <rPh sb="0" eb="2">
      <t>ネンレイ</t>
    </rPh>
    <phoneticPr fontId="2"/>
  </si>
  <si>
    <t>不詳者</t>
    <rPh sb="0" eb="2">
      <t>フショウ</t>
    </rPh>
    <rPh sb="2" eb="3">
      <t>シャ</t>
    </rPh>
    <phoneticPr fontId="2"/>
  </si>
  <si>
    <t>以上</t>
    <rPh sb="0" eb="2">
      <t>イジョウ</t>
    </rPh>
    <phoneticPr fontId="2"/>
  </si>
  <si>
    <t>世帯</t>
    <rPh sb="0" eb="2">
      <t>セタイ</t>
    </rPh>
    <phoneticPr fontId="2"/>
  </si>
  <si>
    <t>人口密度（１ｋ㎡当たり）</t>
    <rPh sb="0" eb="2">
      <t>ジンコウ</t>
    </rPh>
    <rPh sb="2" eb="4">
      <t>ミツド</t>
    </rPh>
    <rPh sb="8" eb="9">
      <t>ア</t>
    </rPh>
    <phoneticPr fontId="2"/>
  </si>
  <si>
    <t>明治 年</t>
    <rPh sb="0" eb="2">
      <t>メイジ</t>
    </rPh>
    <rPh sb="3" eb="4">
      <t>ネン</t>
    </rPh>
    <phoneticPr fontId="2"/>
  </si>
  <si>
    <t>大正　年</t>
    <rPh sb="0" eb="2">
      <t>タイショウ</t>
    </rPh>
    <rPh sb="3" eb="4">
      <t>ネン</t>
    </rPh>
    <phoneticPr fontId="2"/>
  </si>
  <si>
    <t>昭和　年</t>
    <rPh sb="0" eb="2">
      <t>ショウワ</t>
    </rPh>
    <rPh sb="3" eb="4">
      <t>ネン</t>
    </rPh>
    <phoneticPr fontId="2"/>
  </si>
  <si>
    <t>人口総数（人）</t>
    <rPh sb="0" eb="2">
      <t>ジンコウ</t>
    </rPh>
    <rPh sb="2" eb="4">
      <t>ソウスウ</t>
    </rPh>
    <rPh sb="5" eb="6">
      <t>ニン</t>
    </rPh>
    <phoneticPr fontId="2"/>
  </si>
  <si>
    <t>人口（人）</t>
    <rPh sb="0" eb="2">
      <t>ジンコウ</t>
    </rPh>
    <rPh sb="3" eb="4">
      <t>ニン</t>
    </rPh>
    <phoneticPr fontId="2"/>
  </si>
  <si>
    <t>構成比</t>
    <rPh sb="0" eb="2">
      <t>コウセイ</t>
    </rPh>
    <rPh sb="2" eb="3">
      <t>ヒ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</si>
  <si>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</si>
  <si>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</si>
  <si>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</si>
  <si>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生産年齢人口（15～64歳）</t>
    <rPh sb="0" eb="2">
      <t>セイサン</t>
    </rPh>
    <rPh sb="2" eb="4">
      <t>ネンレイ</t>
    </rPh>
    <rPh sb="4" eb="6">
      <t>ジンコウ</t>
    </rPh>
    <rPh sb="12" eb="13">
      <t>サイ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</si>
  <si>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</si>
  <si>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</si>
  <si>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</si>
  <si>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年  齢  区  分</t>
    <rPh sb="0" eb="1">
      <t>トシ</t>
    </rPh>
    <rPh sb="3" eb="4">
      <t>ヨワイ</t>
    </rPh>
    <rPh sb="6" eb="7">
      <t>ク</t>
    </rPh>
    <rPh sb="9" eb="10">
      <t>ブン</t>
    </rPh>
    <phoneticPr fontId="2"/>
  </si>
  <si>
    <t>構成比（％）</t>
    <rPh sb="0" eb="2">
      <t>コウセイ</t>
    </rPh>
    <rPh sb="2" eb="3">
      <t>ヒ</t>
    </rPh>
    <phoneticPr fontId="2"/>
  </si>
  <si>
    <t>（０～１４歳）</t>
    <rPh sb="5" eb="6">
      <t>サイ</t>
    </rPh>
    <phoneticPr fontId="2"/>
  </si>
  <si>
    <t>０歳</t>
    <rPh sb="1" eb="2">
      <t>サイ</t>
    </rPh>
    <phoneticPr fontId="2"/>
  </si>
  <si>
    <t>（１５～６４歳）</t>
    <rPh sb="6" eb="7">
      <t>サイ</t>
    </rPh>
    <phoneticPr fontId="2"/>
  </si>
  <si>
    <t>老年人口</t>
    <rPh sb="0" eb="2">
      <t>ロウネン</t>
    </rPh>
    <rPh sb="2" eb="4">
      <t>ジンコウ</t>
    </rPh>
    <phoneticPr fontId="2"/>
  </si>
  <si>
    <t>（６５歳以上）</t>
    <rPh sb="3" eb="4">
      <t>サイ</t>
    </rPh>
    <rPh sb="4" eb="6">
      <t>イジョウ</t>
    </rPh>
    <phoneticPr fontId="2"/>
  </si>
  <si>
    <t>0</t>
    <phoneticPr fontId="2"/>
  </si>
  <si>
    <t>0</t>
    <phoneticPr fontId="2"/>
  </si>
  <si>
    <t>上連雀１丁目</t>
    <rPh sb="0" eb="3">
      <t>カミレンジャク</t>
    </rPh>
    <rPh sb="4" eb="6">
      <t>チョウメ</t>
    </rPh>
    <phoneticPr fontId="2"/>
  </si>
  <si>
    <t>女＝１００につき男</t>
    <phoneticPr fontId="2"/>
  </si>
  <si>
    <t>年令</t>
    <rPh sb="0" eb="2">
      <t>ネンレイ</t>
    </rPh>
    <phoneticPr fontId="2"/>
  </si>
  <si>
    <t>年齢階級</t>
    <rPh sb="0" eb="2">
      <t>ネンレイ</t>
    </rPh>
    <rPh sb="2" eb="4">
      <t>カイキュウ</t>
    </rPh>
    <phoneticPr fontId="2"/>
  </si>
  <si>
    <t>構成比（％）</t>
    <rPh sb="0" eb="3">
      <t>コウセイヒ</t>
    </rPh>
    <phoneticPr fontId="2"/>
  </si>
  <si>
    <t>５～９</t>
    <phoneticPr fontId="2"/>
  </si>
  <si>
    <t>不祥者</t>
    <rPh sb="0" eb="2">
      <t>フショウ</t>
    </rPh>
    <rPh sb="2" eb="3">
      <t>モノ</t>
    </rPh>
    <phoneticPr fontId="2"/>
  </si>
  <si>
    <t>０～４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</si>
  <si>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</si>
  <si>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</si>
  <si>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</si>
  <si>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</si>
  <si>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</si>
  <si>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</si>
  <si>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</si>
  <si>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</si>
  <si>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</si>
  <si>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</si>
  <si>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</si>
  <si>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</si>
  <si>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</si>
  <si>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</si>
  <si>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</si>
  <si>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</si>
  <si>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95以上</t>
    <rPh sb="2" eb="4">
      <t>イジョウ</t>
    </rPh>
    <phoneticPr fontId="2"/>
  </si>
  <si>
    <t>年次</t>
    <rPh sb="0" eb="2">
      <t>ネンジ</t>
    </rPh>
    <phoneticPr fontId="10"/>
  </si>
  <si>
    <t>総数</t>
    <rPh sb="0" eb="2">
      <t>ソウスウ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</si>
  <si>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</si>
  <si>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</si>
  <si>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　</t>
    <phoneticPr fontId="2"/>
  </si>
  <si>
    <t>　　　　　　　年次　　　　　　町名</t>
    <rPh sb="7" eb="9">
      <t>ネンジ</t>
    </rPh>
    <rPh sb="15" eb="17">
      <t>チョウメイ</t>
    </rPh>
    <phoneticPr fontId="2"/>
  </si>
  <si>
    <t>　　　　　　　年次　　　　町名</t>
    <rPh sb="7" eb="9">
      <t>ネンジ</t>
    </rPh>
    <rPh sb="13" eb="15">
      <t>チョウメイ</t>
    </rPh>
    <phoneticPr fontId="2"/>
  </si>
  <si>
    <t>0</t>
    <phoneticPr fontId="2"/>
  </si>
  <si>
    <t>その他
の増減</t>
    <rPh sb="2" eb="3">
      <t>タ</t>
    </rPh>
    <rPh sb="5" eb="7">
      <t>ゾウゲン</t>
    </rPh>
    <phoneticPr fontId="2"/>
  </si>
  <si>
    <t>人口密度
（１ｋ㎡
当たり）</t>
    <rPh sb="0" eb="2">
      <t>ジンコウ</t>
    </rPh>
    <rPh sb="2" eb="4">
      <t>ミツド</t>
    </rPh>
    <rPh sb="10" eb="11">
      <t>ア</t>
    </rPh>
    <phoneticPr fontId="2"/>
  </si>
  <si>
    <t>女＝100
につき男</t>
    <rPh sb="0" eb="1">
      <t>オンナ</t>
    </rPh>
    <rPh sb="9" eb="10">
      <t>オトコ</t>
    </rPh>
    <phoneticPr fontId="2"/>
  </si>
  <si>
    <t>一世帯
当たり
人員</t>
    <rPh sb="0" eb="1">
      <t>イチ</t>
    </rPh>
    <rPh sb="1" eb="3">
      <t>セタイ</t>
    </rPh>
    <rPh sb="4" eb="5">
      <t>ア</t>
    </rPh>
    <rPh sb="8" eb="10">
      <t>ジンイン</t>
    </rPh>
    <phoneticPr fontId="2"/>
  </si>
  <si>
    <t>一世帯
当たり人員</t>
    <rPh sb="0" eb="1">
      <t>イチ</t>
    </rPh>
    <rPh sb="1" eb="3">
      <t>セタイ</t>
    </rPh>
    <rPh sb="4" eb="5">
      <t>ア</t>
    </rPh>
    <rPh sb="7" eb="9">
      <t>ジンイン</t>
    </rPh>
    <phoneticPr fontId="2"/>
  </si>
  <si>
    <t>女＝１００
につき男</t>
    <rPh sb="0" eb="1">
      <t>オンナ</t>
    </rPh>
    <rPh sb="9" eb="10">
      <t>オトコ</t>
    </rPh>
    <phoneticPr fontId="2"/>
  </si>
  <si>
    <t>社　　会  動  態</t>
    <rPh sb="0" eb="1">
      <t>シャ</t>
    </rPh>
    <rPh sb="3" eb="4">
      <t>カイ</t>
    </rPh>
    <rPh sb="6" eb="7">
      <t>ドウ</t>
    </rPh>
    <rPh sb="9" eb="10">
      <t>タイ</t>
    </rPh>
    <phoneticPr fontId="2"/>
  </si>
  <si>
    <t>２５年</t>
    <rPh sb="2" eb="3">
      <t>ネン</t>
    </rPh>
    <phoneticPr fontId="2"/>
  </si>
  <si>
    <t>平成2年</t>
    <rPh sb="0" eb="2">
      <t>ヘイセイ</t>
    </rPh>
    <rPh sb="3" eb="4">
      <t>ネン</t>
    </rPh>
    <phoneticPr fontId="2"/>
  </si>
  <si>
    <t>０～９歳</t>
    <rPh sb="3" eb="4">
      <t>サイ</t>
    </rPh>
    <phoneticPr fontId="2"/>
  </si>
  <si>
    <t>０～４</t>
    <phoneticPr fontId="2"/>
  </si>
  <si>
    <t>10～14</t>
    <phoneticPr fontId="2"/>
  </si>
  <si>
    <t>85～89</t>
    <phoneticPr fontId="2"/>
  </si>
  <si>
    <t>95～103</t>
    <phoneticPr fontId="2"/>
  </si>
  <si>
    <t>10～19歳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</si>
  <si>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</si>
  <si>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</si>
  <si>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</si>
  <si>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</si>
  <si>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</si>
  <si>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</si>
  <si>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80～89歳</t>
    <rPh sb="5" eb="6">
      <t>サイ</t>
    </rPh>
    <phoneticPr fontId="2"/>
  </si>
  <si>
    <t>90歳以上</t>
    <rPh sb="2" eb="3">
      <t>サイ</t>
    </rPh>
    <rPh sb="3" eb="5">
      <t>イジョウ</t>
    </rPh>
    <phoneticPr fontId="2"/>
  </si>
  <si>
    <t>　　台帳へ記録されることになったことによる増を含む。</t>
    <rPh sb="21" eb="22">
      <t>ゾウ</t>
    </rPh>
    <phoneticPr fontId="2"/>
  </si>
  <si>
    <t>２６年</t>
    <rPh sb="2" eb="3">
      <t>ネン</t>
    </rPh>
    <phoneticPr fontId="2"/>
  </si>
  <si>
    <t xml:space="preserve">
22</t>
    <phoneticPr fontId="2"/>
  </si>
  <si>
    <t>0</t>
    <phoneticPr fontId="2"/>
  </si>
  <si>
    <r>
      <t>(注１）</t>
    </r>
    <r>
      <rPr>
        <sz val="10"/>
        <rFont val="ＭＳ Ｐ明朝"/>
        <family val="1"/>
        <charset val="128"/>
      </rPr>
      <t>平成25年以降は外国人住民を含む。</t>
    </r>
    <rPh sb="1" eb="2">
      <t>チュウ</t>
    </rPh>
    <rPh sb="4" eb="6">
      <t>ヘイセイ</t>
    </rPh>
    <rPh sb="8" eb="9">
      <t>ネン</t>
    </rPh>
    <rPh sb="9" eb="11">
      <t>イコウ</t>
    </rPh>
    <rPh sb="12" eb="14">
      <t>ガイコク</t>
    </rPh>
    <rPh sb="14" eb="15">
      <t>ジン</t>
    </rPh>
    <rPh sb="15" eb="17">
      <t>ジュウミン</t>
    </rPh>
    <rPh sb="18" eb="19">
      <t>フク</t>
    </rPh>
    <phoneticPr fontId="2"/>
  </si>
  <si>
    <t>(注)平成25年以降は外国人住民を含む。</t>
    <phoneticPr fontId="2"/>
  </si>
  <si>
    <t>(注)平成25年以降は外国人住民を含む。</t>
    <rPh sb="1" eb="2">
      <t>チュウ</t>
    </rPh>
    <rPh sb="3" eb="5">
      <t>ヘイセイ</t>
    </rPh>
    <rPh sb="7" eb="8">
      <t>ネン</t>
    </rPh>
    <rPh sb="8" eb="10">
      <t>イコウ</t>
    </rPh>
    <rPh sb="11" eb="13">
      <t>ガイコク</t>
    </rPh>
    <rPh sb="13" eb="14">
      <t>ジン</t>
    </rPh>
    <rPh sb="14" eb="16">
      <t>ジュウミン</t>
    </rPh>
    <rPh sb="17" eb="18">
      <t>フク</t>
    </rPh>
    <phoneticPr fontId="2"/>
  </si>
  <si>
    <t>２７年</t>
    <rPh sb="2" eb="3">
      <t>ネン</t>
    </rPh>
    <phoneticPr fontId="2"/>
  </si>
  <si>
    <t>その他の増減</t>
    <rPh sb="2" eb="3">
      <t>タ</t>
    </rPh>
    <rPh sb="4" eb="6">
      <t>ゾウゲン</t>
    </rPh>
    <phoneticPr fontId="2"/>
  </si>
  <si>
    <t>(注)平成25年以降は外国人住民を含む。</t>
    <phoneticPr fontId="2"/>
  </si>
  <si>
    <t>(注) 平成25年以降は外国人住民を含む。</t>
    <phoneticPr fontId="2"/>
  </si>
  <si>
    <t>５～14歳</t>
    <rPh sb="4" eb="5">
      <t>サイ</t>
    </rPh>
    <phoneticPr fontId="2"/>
  </si>
  <si>
    <t>15～24歳</t>
    <rPh sb="5" eb="6">
      <t>サイ</t>
    </rPh>
    <phoneticPr fontId="2"/>
  </si>
  <si>
    <t>25～44歳</t>
    <rPh sb="5" eb="6">
      <t>サイ</t>
    </rPh>
    <phoneticPr fontId="2"/>
  </si>
  <si>
    <t>45～64歳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</si>
  <si>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</si>
  <si>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</si>
  <si>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(注２）その他の増減とは、帰化、国籍離脱、帰国、出国及び実態調査等職権による記載・消除等による増減をいう。</t>
    <rPh sb="1" eb="2">
      <t>チュウ</t>
    </rPh>
    <rPh sb="6" eb="7">
      <t>タ</t>
    </rPh>
    <rPh sb="8" eb="10">
      <t>ゾウゲン</t>
    </rPh>
    <rPh sb="13" eb="15">
      <t>キカ</t>
    </rPh>
    <rPh sb="16" eb="18">
      <t>コクセキ</t>
    </rPh>
    <rPh sb="18" eb="20">
      <t>リダツ</t>
    </rPh>
    <rPh sb="21" eb="23">
      <t>キコク</t>
    </rPh>
    <rPh sb="24" eb="26">
      <t>シュッコク</t>
    </rPh>
    <rPh sb="26" eb="27">
      <t>オヨ</t>
    </rPh>
    <rPh sb="28" eb="30">
      <t>ジッタイ</t>
    </rPh>
    <rPh sb="30" eb="32">
      <t>チョウサ</t>
    </rPh>
    <rPh sb="32" eb="33">
      <t>トウ</t>
    </rPh>
    <rPh sb="33" eb="35">
      <t>ショッケン</t>
    </rPh>
    <rPh sb="38" eb="40">
      <t>キサイ</t>
    </rPh>
    <rPh sb="41" eb="43">
      <t>ショウジョ</t>
    </rPh>
    <rPh sb="43" eb="44">
      <t>トウ</t>
    </rPh>
    <rPh sb="47" eb="49">
      <t>ゾウゲン</t>
    </rPh>
    <phoneticPr fontId="2"/>
  </si>
  <si>
    <t>新川１丁目</t>
    <rPh sb="0" eb="2">
      <t>シンカワ</t>
    </rPh>
    <rPh sb="3" eb="5">
      <t>チョウメ</t>
    </rPh>
    <phoneticPr fontId="2"/>
  </si>
  <si>
    <t>１～４歳</t>
    <rPh sb="3" eb="4">
      <t>サイ</t>
    </rPh>
    <phoneticPr fontId="2"/>
  </si>
  <si>
    <t>年少人口（０～14歳）</t>
    <rPh sb="0" eb="2">
      <t>ネンショウ</t>
    </rPh>
    <rPh sb="2" eb="4">
      <t>ジンコウ</t>
    </rPh>
    <rPh sb="9" eb="10">
      <t>サイ</t>
    </rPh>
    <phoneticPr fontId="2"/>
  </si>
  <si>
    <t>老年人口（65歳以上）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</si>
  <si>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(注)平成24年までは外国人登録人口を、平成25年からは住民基本台帳上の外国人住民の人口を記載</t>
    <rPh sb="1" eb="2">
      <t>チュウ</t>
    </rPh>
    <rPh sb="3" eb="5">
      <t>ヘイセイ</t>
    </rPh>
    <rPh sb="7" eb="8">
      <t>ネン</t>
    </rPh>
    <rPh sb="11" eb="13">
      <t>ガイコク</t>
    </rPh>
    <rPh sb="13" eb="14">
      <t>ジン</t>
    </rPh>
    <rPh sb="14" eb="16">
      <t>トウロク</t>
    </rPh>
    <rPh sb="16" eb="18">
      <t>ジンコウ</t>
    </rPh>
    <rPh sb="20" eb="22">
      <t>ヘイセイ</t>
    </rPh>
    <rPh sb="24" eb="25">
      <t>ネン</t>
    </rPh>
    <rPh sb="28" eb="30">
      <t>ジュウミン</t>
    </rPh>
    <rPh sb="30" eb="32">
      <t>キホン</t>
    </rPh>
    <rPh sb="32" eb="34">
      <t>ダイチョウ</t>
    </rPh>
    <rPh sb="34" eb="35">
      <t>ジョウ</t>
    </rPh>
    <rPh sb="36" eb="38">
      <t>ガイコク</t>
    </rPh>
    <rPh sb="38" eb="39">
      <t>ジン</t>
    </rPh>
    <rPh sb="39" eb="41">
      <t>ジュウミン</t>
    </rPh>
    <rPh sb="42" eb="44">
      <t>ジンコウ</t>
    </rPh>
    <rPh sb="45" eb="47">
      <t>キサイ</t>
    </rPh>
    <phoneticPr fontId="2"/>
  </si>
  <si>
    <t>２８年</t>
    <rPh sb="2" eb="3">
      <t>ネン</t>
    </rPh>
    <phoneticPr fontId="2"/>
  </si>
  <si>
    <t>増減</t>
    <rPh sb="0" eb="2">
      <t>ゾウゲン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</si>
  <si>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</si>
  <si>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</si>
  <si>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増減</t>
    <rPh sb="0" eb="1">
      <t>ゾウ</t>
    </rPh>
    <rPh sb="1" eb="2">
      <t>ゲン</t>
    </rPh>
    <phoneticPr fontId="2"/>
  </si>
  <si>
    <t>増減数（人）</t>
    <rPh sb="0" eb="2">
      <t>ゾウゲン</t>
    </rPh>
    <rPh sb="2" eb="3">
      <t>スウ</t>
    </rPh>
    <rPh sb="4" eb="5">
      <t>ニン</t>
    </rPh>
    <phoneticPr fontId="2"/>
  </si>
  <si>
    <t>　　　 なお、平成24年から平成25年にかけてのその他の増減は、平成24年７月９日から外国人住民が住民基本</t>
    <rPh sb="7" eb="9">
      <t>ヘイセイ</t>
    </rPh>
    <rPh sb="11" eb="12">
      <t>ネン</t>
    </rPh>
    <rPh sb="14" eb="16">
      <t>ヘイセイ</t>
    </rPh>
    <rPh sb="18" eb="19">
      <t>ネン</t>
    </rPh>
    <rPh sb="26" eb="27">
      <t>タ</t>
    </rPh>
    <rPh sb="28" eb="30">
      <t>ゾウゲン</t>
    </rPh>
    <rPh sb="32" eb="34">
      <t>ヘイセイ</t>
    </rPh>
    <rPh sb="36" eb="37">
      <t>ネン</t>
    </rPh>
    <rPh sb="38" eb="39">
      <t>ガツ</t>
    </rPh>
    <rPh sb="40" eb="41">
      <t>ニチ</t>
    </rPh>
    <rPh sb="43" eb="45">
      <t>ガイコク</t>
    </rPh>
    <rPh sb="45" eb="46">
      <t>ジン</t>
    </rPh>
    <rPh sb="46" eb="48">
      <t>ジュウミン</t>
    </rPh>
    <rPh sb="49" eb="51">
      <t>ジュウミン</t>
    </rPh>
    <rPh sb="51" eb="53">
      <t>キホン</t>
    </rPh>
    <phoneticPr fontId="2"/>
  </si>
  <si>
    <t>２９年</t>
    <rPh sb="2" eb="3">
      <t>ネン</t>
    </rPh>
    <phoneticPr fontId="2"/>
  </si>
  <si>
    <t>３０年</t>
    <rPh sb="2" eb="3">
      <t>ネン</t>
    </rPh>
    <phoneticPr fontId="2"/>
  </si>
  <si>
    <t>３1年</t>
    <rPh sb="2" eb="3">
      <t>ネン</t>
    </rPh>
    <phoneticPr fontId="2"/>
  </si>
  <si>
    <t>（注１）平成25年以降は外国人住民を含む。</t>
    <phoneticPr fontId="2"/>
  </si>
  <si>
    <t>人口</t>
    <rPh sb="0" eb="2">
      <t>ジンコウ</t>
    </rPh>
    <phoneticPr fontId="2"/>
  </si>
  <si>
    <t>全体の
増減　</t>
    <phoneticPr fontId="2"/>
  </si>
  <si>
    <t>（注２）平均年齢の算出方法は、次のとおりとした。</t>
    <rPh sb="1" eb="2">
      <t>チュウ</t>
    </rPh>
    <rPh sb="4" eb="6">
      <t>ヘイキン</t>
    </rPh>
    <rPh sb="6" eb="8">
      <t>ネンレイ</t>
    </rPh>
    <rPh sb="9" eb="11">
      <t>サンシュツ</t>
    </rPh>
    <rPh sb="11" eb="13">
      <t>ホウホウ</t>
    </rPh>
    <rPh sb="15" eb="16">
      <t>ツギ</t>
    </rPh>
    <phoneticPr fontId="2"/>
  </si>
  <si>
    <t>平成30年以前：Σ（年齢×人口）÷人口（総数・男・女）</t>
    <rPh sb="0" eb="2">
      <t>ヘイセイ</t>
    </rPh>
    <rPh sb="4" eb="5">
      <t>ネン</t>
    </rPh>
    <rPh sb="5" eb="7">
      <t>イゼン</t>
    </rPh>
    <rPh sb="10" eb="12">
      <t>ネンレイ</t>
    </rPh>
    <rPh sb="13" eb="15">
      <t>ジンコウ</t>
    </rPh>
    <rPh sb="17" eb="19">
      <t>ジンコウ</t>
    </rPh>
    <rPh sb="20" eb="22">
      <t>ソウスウ</t>
    </rPh>
    <rPh sb="23" eb="24">
      <t>オトコ</t>
    </rPh>
    <rPh sb="25" eb="26">
      <t>オンナ</t>
    </rPh>
    <phoneticPr fontId="2"/>
  </si>
  <si>
    <t>平成31年以降：Σ（年齢×人口）÷人口（総数・男・女）＋0.5</t>
    <rPh sb="0" eb="2">
      <t>ヘイセイ</t>
    </rPh>
    <rPh sb="4" eb="5">
      <t>ネン</t>
    </rPh>
    <rPh sb="5" eb="7">
      <t>イコウ</t>
    </rPh>
    <rPh sb="10" eb="12">
      <t>ネンレイ</t>
    </rPh>
    <rPh sb="13" eb="15">
      <t>ジンコウ</t>
    </rPh>
    <rPh sb="17" eb="19">
      <t>ジンコウ</t>
    </rPh>
    <rPh sb="20" eb="22">
      <t>ソウスウ</t>
    </rPh>
    <rPh sb="23" eb="24">
      <t>オトコ</t>
    </rPh>
    <rPh sb="25" eb="26">
      <t>オンナ</t>
    </rPh>
    <phoneticPr fontId="2"/>
  </si>
  <si>
    <t>注）昭和20年以前は、「三鷹市の人口表（昭和32年３月、三鷹市総務課）」「三鷹市の人口（昭和37年、三鷹市総務
  課）」による。
注）昭和21～38年は食料配給登録人口、昭和39～42年は住民登録人口、昭和43年以降は住民基本台帳人口</t>
    <phoneticPr fontId="2"/>
  </si>
  <si>
    <t>人口総数
（人）</t>
    <rPh sb="0" eb="2">
      <t>ジンコウ</t>
    </rPh>
    <rPh sb="2" eb="4">
      <t>ソウスウ</t>
    </rPh>
    <rPh sb="6" eb="7">
      <t>ニン</t>
    </rPh>
    <phoneticPr fontId="2"/>
  </si>
  <si>
    <t>令2</t>
    <rPh sb="0" eb="1">
      <t>レイ</t>
    </rPh>
    <phoneticPr fontId="2"/>
  </si>
  <si>
    <t>令和2年</t>
    <rPh sb="0" eb="2">
      <t>レイワ</t>
    </rPh>
    <rPh sb="3" eb="4">
      <t>ネン</t>
    </rPh>
    <phoneticPr fontId="2"/>
  </si>
  <si>
    <t>令２年</t>
    <rPh sb="0" eb="1">
      <t>レイ</t>
    </rPh>
    <rPh sb="2" eb="3">
      <t>ネン</t>
    </rPh>
    <phoneticPr fontId="2"/>
  </si>
  <si>
    <t>（令和２年１月～12月）　　</t>
    <rPh sb="1" eb="3">
      <t>レイワ</t>
    </rPh>
    <rPh sb="4" eb="5">
      <t>ネン</t>
    </rPh>
    <rPh sb="6" eb="7">
      <t>ガツ</t>
    </rPh>
    <rPh sb="10" eb="11">
      <t>ガツ</t>
    </rPh>
    <phoneticPr fontId="2"/>
  </si>
  <si>
    <t>第１表－２　令和２年中の人口動態（月別）</t>
    <rPh sb="0" eb="1">
      <t>ダイ</t>
    </rPh>
    <rPh sb="2" eb="3">
      <t>ヒョウ</t>
    </rPh>
    <rPh sb="6" eb="8">
      <t>レイワ</t>
    </rPh>
    <rPh sb="9" eb="10">
      <t>ネン</t>
    </rPh>
    <rPh sb="10" eb="11">
      <t>チュウ</t>
    </rPh>
    <rPh sb="12" eb="14">
      <t>ジンコウ</t>
    </rPh>
    <rPh sb="14" eb="16">
      <t>ドウタイ</t>
    </rPh>
    <rPh sb="17" eb="19">
      <t>ツキベツ</t>
    </rPh>
    <phoneticPr fontId="2"/>
  </si>
  <si>
    <t>平24</t>
    <rPh sb="0" eb="1">
      <t>ヘイ</t>
    </rPh>
    <phoneticPr fontId="2"/>
  </si>
  <si>
    <t>平２４年</t>
    <rPh sb="0" eb="1">
      <t>ヘイ</t>
    </rPh>
    <rPh sb="3" eb="4">
      <t>ネン</t>
    </rPh>
    <phoneticPr fontId="2"/>
  </si>
  <si>
    <t>３年</t>
    <rPh sb="1" eb="2">
      <t>ネン</t>
    </rPh>
    <phoneticPr fontId="2"/>
  </si>
  <si>
    <t>令和３年（2021年）</t>
    <rPh sb="0" eb="2">
      <t>レイワ</t>
    </rPh>
    <rPh sb="3" eb="4">
      <t>ネン</t>
    </rPh>
    <rPh sb="9" eb="10">
      <t>ネン</t>
    </rPh>
    <phoneticPr fontId="2"/>
  </si>
  <si>
    <t>平成13年(2001年）</t>
    <rPh sb="0" eb="2">
      <t>ヘイセイ</t>
    </rPh>
    <rPh sb="4" eb="5">
      <t>ネン</t>
    </rPh>
    <rPh sb="10" eb="11">
      <t>ネン</t>
    </rPh>
    <phoneticPr fontId="2"/>
  </si>
  <si>
    <t>平13</t>
    <rPh sb="0" eb="1">
      <t>ヘイ</t>
    </rPh>
    <phoneticPr fontId="2"/>
  </si>
  <si>
    <t>平成9年</t>
    <rPh sb="0" eb="2">
      <t>ヘイセイ</t>
    </rPh>
    <rPh sb="3" eb="4">
      <t>ネン</t>
    </rPh>
    <phoneticPr fontId="2"/>
  </si>
  <si>
    <t>(注)令和３年は外国人住民を含む。</t>
    <rPh sb="1" eb="2">
      <t>チュウ</t>
    </rPh>
    <rPh sb="3" eb="4">
      <t>レイ</t>
    </rPh>
    <rPh sb="4" eb="5">
      <t>ワ</t>
    </rPh>
    <rPh sb="6" eb="7">
      <t>ネン</t>
    </rPh>
    <rPh sb="7" eb="8">
      <t>ヘイネン</t>
    </rPh>
    <rPh sb="8" eb="10">
      <t>ガイコク</t>
    </rPh>
    <rPh sb="10" eb="11">
      <t>ジン</t>
    </rPh>
    <rPh sb="11" eb="13">
      <t>ジュウミン</t>
    </rPh>
    <rPh sb="14" eb="15">
      <t>フク</t>
    </rPh>
    <phoneticPr fontId="2"/>
  </si>
  <si>
    <t>平13</t>
    <rPh sb="0" eb="1">
      <t>ヘイ</t>
    </rPh>
    <phoneticPr fontId="2"/>
  </si>
  <si>
    <t>人口密度（/ｋ㎡）</t>
    <rPh sb="0" eb="4">
      <t>ジンコウミツド</t>
    </rPh>
    <phoneticPr fontId="2"/>
  </si>
  <si>
    <t>日本人住民男</t>
    <rPh sb="0" eb="3">
      <t>ニホンジン</t>
    </rPh>
    <rPh sb="3" eb="5">
      <t>ジュウミン</t>
    </rPh>
    <rPh sb="5" eb="6">
      <t>オトコ</t>
    </rPh>
    <phoneticPr fontId="2"/>
  </si>
  <si>
    <t>日本人住民女</t>
    <rPh sb="0" eb="3">
      <t>ニホンジン</t>
    </rPh>
    <rPh sb="3" eb="5">
      <t>ジュウミン</t>
    </rPh>
    <rPh sb="5" eb="6">
      <t>オンナ</t>
    </rPh>
    <phoneticPr fontId="2"/>
  </si>
  <si>
    <t>日本人住民小計</t>
    <rPh sb="0" eb="3">
      <t>ニホンジン</t>
    </rPh>
    <rPh sb="3" eb="5">
      <t>ジュウミン</t>
    </rPh>
    <rPh sb="5" eb="7">
      <t>ショウケイ</t>
    </rPh>
    <phoneticPr fontId="2"/>
  </si>
  <si>
    <t>外国人住民男</t>
    <rPh sb="0" eb="2">
      <t>ガイコク</t>
    </rPh>
    <rPh sb="2" eb="3">
      <t>ジン</t>
    </rPh>
    <rPh sb="3" eb="5">
      <t>ジュウミン</t>
    </rPh>
    <rPh sb="5" eb="6">
      <t>オトコ</t>
    </rPh>
    <phoneticPr fontId="2"/>
  </si>
  <si>
    <t>外国人住民女</t>
    <rPh sb="0" eb="2">
      <t>ガイコク</t>
    </rPh>
    <rPh sb="2" eb="3">
      <t>ジン</t>
    </rPh>
    <rPh sb="3" eb="5">
      <t>ジュウミン</t>
    </rPh>
    <rPh sb="5" eb="6">
      <t>オンナ</t>
    </rPh>
    <phoneticPr fontId="2"/>
  </si>
  <si>
    <t>外国人住民小計</t>
    <rPh sb="0" eb="2">
      <t>ガイコク</t>
    </rPh>
    <rPh sb="2" eb="3">
      <t>ジン</t>
    </rPh>
    <rPh sb="3" eb="5">
      <t>ジュウミン</t>
    </rPh>
    <rPh sb="5" eb="7">
      <t>ショウケイ</t>
    </rPh>
    <phoneticPr fontId="2"/>
  </si>
  <si>
    <t>男合計</t>
    <rPh sb="0" eb="1">
      <t>オトコ</t>
    </rPh>
    <rPh sb="1" eb="3">
      <t>ゴウケイ</t>
    </rPh>
    <phoneticPr fontId="2"/>
  </si>
  <si>
    <t>女合計</t>
    <rPh sb="0" eb="1">
      <t>オンナ</t>
    </rPh>
    <rPh sb="1" eb="3">
      <t>ゴウケイ</t>
    </rPh>
    <phoneticPr fontId="2"/>
  </si>
  <si>
    <t>総計</t>
    <rPh sb="0" eb="2">
      <t>ソウケイ</t>
    </rPh>
    <phoneticPr fontId="2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</si>
  <si>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</si>
  <si>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 xml:space="preserve">女＝100につき男 </t>
    <rPh sb="0" eb="1">
      <t>オンナ</t>
    </rPh>
    <phoneticPr fontId="2"/>
  </si>
  <si>
    <t>平13</t>
    <rPh sb="0" eb="1">
      <t>ヘイ</t>
    </rPh>
    <phoneticPr fontId="2"/>
  </si>
  <si>
    <t>令2</t>
    <rPh sb="0" eb="1">
      <t>レイ</t>
    </rPh>
    <phoneticPr fontId="2"/>
  </si>
  <si>
    <t>一世帯
当たり
人員</t>
    <rPh sb="0" eb="1">
      <t>1</t>
    </rPh>
    <rPh sb="1" eb="3">
      <t>セタイ</t>
    </rPh>
    <rPh sb="4" eb="5">
      <t>ア</t>
    </rPh>
    <rPh sb="8" eb="10">
      <t>ジンイン</t>
    </rPh>
    <phoneticPr fontId="2"/>
  </si>
  <si>
    <t>女＝１００
につき男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</si>
</sst>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;[Red]&quot;△&quot;#,##0"/>
    <numFmt numFmtId="177" formatCode="#0.00;[Red]&quot;△&quot;#0.00"/>
    <numFmt numFmtId="178" formatCode="0;&quot;△ &quot;0"/>
    <numFmt numFmtId="179" formatCode="#,##0.0;[Red]\-#,##0.0"/>
    <numFmt numFmtId="180" formatCode="#,##0;&quot;△ &quot;#,##0"/>
    <numFmt numFmtId="181" formatCode="0.0"/>
    <numFmt numFmtId="182" formatCode="#,##0.00;&quot;△ &quot;#,##0.00"/>
    <numFmt numFmtId="183" formatCode="#,##0.0;&quot;△ &quot;#,##0.0"/>
    <numFmt numFmtId="184" formatCode="0.0_);[Red]\(0.0\)"/>
    <numFmt numFmtId="185" formatCode="0.0_ "/>
    <numFmt numFmtId="186" formatCode="0.00;&quot;△ &quot;0.00"/>
    <numFmt numFmtId="187" formatCode="0.0;&quot;△ &quot;0.0"/>
    <numFmt numFmtId="188" formatCode="0.00_ "/>
    <numFmt numFmtId="189" formatCode="0.00_);[Red]\(0.00\)"/>
    <numFmt numFmtId="190" formatCode="#,##0.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</cellStyleXfs>
  <cellXfs count="6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top"/>
    </xf>
    <xf numFmtId="38" fontId="6" fillId="0" borderId="7" xfId="2" applyFont="1" applyBorder="1"/>
    <xf numFmtId="38" fontId="6" fillId="0" borderId="0" xfId="2" applyFont="1" applyBorder="1"/>
    <xf numFmtId="38" fontId="6" fillId="0" borderId="5" xfId="2" applyFont="1" applyBorder="1"/>
    <xf numFmtId="38" fontId="6" fillId="0" borderId="0" xfId="2" applyFont="1" applyFill="1" applyBorder="1"/>
    <xf numFmtId="180" fontId="6" fillId="0" borderId="0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38" fontId="6" fillId="0" borderId="10" xfId="2" applyFont="1" applyBorder="1"/>
    <xf numFmtId="38" fontId="6" fillId="0" borderId="13" xfId="2" applyFont="1" applyBorder="1"/>
    <xf numFmtId="0" fontId="3" fillId="0" borderId="15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3" xfId="0" applyFont="1" applyBorder="1"/>
    <xf numFmtId="0" fontId="7" fillId="0" borderId="0" xfId="0" applyFont="1" applyBorder="1"/>
    <xf numFmtId="0" fontId="6" fillId="0" borderId="4" xfId="0" applyFont="1" applyBorder="1" applyAlignment="1">
      <alignment horizontal="center"/>
    </xf>
    <xf numFmtId="0" fontId="7" fillId="0" borderId="0" xfId="0" applyFont="1"/>
    <xf numFmtId="180" fontId="6" fillId="0" borderId="0" xfId="2" applyNumberFormat="1" applyFont="1" applyBorder="1"/>
    <xf numFmtId="40" fontId="6" fillId="0" borderId="0" xfId="2" applyNumberFormat="1" applyFont="1" applyBorder="1"/>
    <xf numFmtId="179" fontId="6" fillId="0" borderId="0" xfId="2" applyNumberFormat="1" applyFont="1" applyBorder="1"/>
    <xf numFmtId="0" fontId="6" fillId="0" borderId="4" xfId="0" applyFont="1" applyBorder="1"/>
    <xf numFmtId="38" fontId="6" fillId="0" borderId="10" xfId="2" applyFont="1" applyFill="1" applyBorder="1"/>
    <xf numFmtId="180" fontId="6" fillId="0" borderId="10" xfId="2" applyNumberFormat="1" applyFont="1" applyBorder="1"/>
    <xf numFmtId="0" fontId="6" fillId="0" borderId="12" xfId="0" applyFont="1" applyBorder="1"/>
    <xf numFmtId="0" fontId="6" fillId="0" borderId="7" xfId="0" applyFont="1" applyBorder="1"/>
    <xf numFmtId="0" fontId="6" fillId="0" borderId="17" xfId="0" applyFont="1" applyBorder="1" applyProtection="1"/>
    <xf numFmtId="40" fontId="6" fillId="0" borderId="10" xfId="2" applyNumberFormat="1" applyFont="1" applyBorder="1"/>
    <xf numFmtId="179" fontId="6" fillId="0" borderId="10" xfId="2" applyNumberFormat="1" applyFont="1" applyBorder="1"/>
    <xf numFmtId="0" fontId="8" fillId="0" borderId="0" xfId="0" applyFont="1"/>
    <xf numFmtId="0" fontId="3" fillId="0" borderId="0" xfId="0" applyFont="1" applyAlignment="1">
      <alignment horizontal="center"/>
    </xf>
    <xf numFmtId="38" fontId="3" fillId="0" borderId="0" xfId="2" applyFont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" fillId="0" borderId="0" xfId="0" applyFont="1"/>
    <xf numFmtId="38" fontId="1" fillId="0" borderId="0" xfId="2" applyFont="1" applyAlignment="1">
      <alignment horizontal="center"/>
    </xf>
    <xf numFmtId="38" fontId="1" fillId="0" borderId="0" xfId="2" applyFont="1"/>
    <xf numFmtId="0" fontId="3" fillId="0" borderId="24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178" fontId="6" fillId="0" borderId="4" xfId="0" applyNumberFormat="1" applyFont="1" applyBorder="1" applyAlignment="1">
      <alignment horizontal="center"/>
    </xf>
    <xf numFmtId="178" fontId="6" fillId="0" borderId="4" xfId="0" applyNumberFormat="1" applyFont="1" applyFill="1" applyBorder="1" applyAlignment="1">
      <alignment horizontal="center"/>
    </xf>
    <xf numFmtId="186" fontId="6" fillId="0" borderId="1" xfId="1" applyNumberFormat="1" applyFont="1" applyBorder="1" applyAlignment="1">
      <alignment horizontal="center"/>
    </xf>
    <xf numFmtId="186" fontId="6" fillId="0" borderId="0" xfId="2" applyNumberFormat="1" applyFont="1" applyFill="1" applyBorder="1"/>
    <xf numFmtId="186" fontId="6" fillId="0" borderId="0" xfId="2" applyNumberFormat="1" applyFont="1" applyBorder="1"/>
    <xf numFmtId="186" fontId="6" fillId="0" borderId="0" xfId="1" applyNumberFormat="1" applyFont="1" applyFill="1" applyBorder="1"/>
    <xf numFmtId="182" fontId="6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38" fontId="3" fillId="0" borderId="0" xfId="2" applyFont="1" applyBorder="1" applyAlignment="1">
      <alignment horizontal="right" vertical="top"/>
    </xf>
    <xf numFmtId="38" fontId="3" fillId="0" borderId="0" xfId="2" applyFont="1" applyFill="1" applyBorder="1" applyAlignment="1">
      <alignment horizontal="right" vertical="top"/>
    </xf>
    <xf numFmtId="2" fontId="3" fillId="0" borderId="0" xfId="0" applyNumberFormat="1" applyFont="1" applyBorder="1" applyAlignment="1">
      <alignment horizontal="right" vertical="top"/>
    </xf>
    <xf numFmtId="180" fontId="3" fillId="0" borderId="0" xfId="2" applyNumberFormat="1" applyFont="1" applyBorder="1" applyAlignment="1">
      <alignment horizontal="right" vertical="top"/>
    </xf>
    <xf numFmtId="182" fontId="3" fillId="0" borderId="0" xfId="2" applyNumberFormat="1" applyFont="1" applyBorder="1" applyAlignment="1">
      <alignment horizontal="right" vertical="top"/>
    </xf>
    <xf numFmtId="180" fontId="3" fillId="0" borderId="0" xfId="2" applyNumberFormat="1" applyFont="1" applyFill="1" applyBorder="1" applyAlignment="1">
      <alignment horizontal="right" vertical="top"/>
    </xf>
    <xf numFmtId="0" fontId="3" fillId="0" borderId="17" xfId="0" applyFont="1" applyFill="1" applyBorder="1" applyAlignment="1">
      <alignment horizontal="right"/>
    </xf>
    <xf numFmtId="185" fontId="3" fillId="0" borderId="5" xfId="0" applyNumberFormat="1" applyFont="1" applyBorder="1" applyAlignment="1">
      <alignment horizontal="right" vertical="top"/>
    </xf>
    <xf numFmtId="184" fontId="3" fillId="0" borderId="0" xfId="0" applyNumberFormat="1" applyFont="1" applyBorder="1" applyAlignment="1">
      <alignment horizontal="right" vertical="top"/>
    </xf>
    <xf numFmtId="0" fontId="3" fillId="0" borderId="12" xfId="0" applyFont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0" xfId="0" applyFont="1" applyAlignment="1"/>
    <xf numFmtId="187" fontId="6" fillId="0" borderId="0" xfId="2" applyNumberFormat="1" applyFont="1" applyBorder="1"/>
    <xf numFmtId="187" fontId="6" fillId="0" borderId="0" xfId="2" applyNumberFormat="1" applyFont="1" applyFill="1" applyBorder="1"/>
    <xf numFmtId="38" fontId="6" fillId="0" borderId="5" xfId="2" applyFont="1" applyFill="1" applyBorder="1"/>
    <xf numFmtId="180" fontId="6" fillId="0" borderId="0" xfId="2" applyNumberFormat="1" applyFont="1" applyFill="1" applyBorder="1"/>
    <xf numFmtId="38" fontId="3" fillId="0" borderId="0" xfId="2" applyFont="1"/>
    <xf numFmtId="182" fontId="6" fillId="0" borderId="0" xfId="2" applyNumberFormat="1" applyFont="1" applyFill="1" applyBorder="1"/>
    <xf numFmtId="178" fontId="6" fillId="0" borderId="0" xfId="0" applyNumberFormat="1" applyFont="1"/>
    <xf numFmtId="186" fontId="6" fillId="0" borderId="0" xfId="0" applyNumberFormat="1" applyFont="1"/>
    <xf numFmtId="186" fontId="6" fillId="0" borderId="0" xfId="1" applyNumberFormat="1" applyFont="1"/>
    <xf numFmtId="182" fontId="6" fillId="0" borderId="0" xfId="0" applyNumberFormat="1" applyFont="1"/>
    <xf numFmtId="187" fontId="6" fillId="0" borderId="0" xfId="0" applyNumberFormat="1" applyFont="1"/>
    <xf numFmtId="0" fontId="1" fillId="0" borderId="0" xfId="0" applyFont="1" applyAlignment="1">
      <alignment horizontal="center"/>
    </xf>
    <xf numFmtId="38" fontId="1" fillId="3" borderId="0" xfId="2" applyFont="1" applyFill="1"/>
    <xf numFmtId="38" fontId="1" fillId="0" borderId="15" xfId="2" applyFont="1" applyBorder="1"/>
    <xf numFmtId="38" fontId="1" fillId="0" borderId="20" xfId="2" applyFont="1" applyBorder="1"/>
    <xf numFmtId="38" fontId="1" fillId="0" borderId="15" xfId="2" applyFont="1" applyBorder="1" applyAlignment="1">
      <alignment horizontal="center"/>
    </xf>
    <xf numFmtId="38" fontId="1" fillId="0" borderId="14" xfId="2" applyFont="1" applyBorder="1"/>
    <xf numFmtId="38" fontId="1" fillId="3" borderId="14" xfId="2" applyFont="1" applyFill="1" applyBorder="1"/>
    <xf numFmtId="38" fontId="1" fillId="0" borderId="20" xfId="2" applyFont="1" applyBorder="1" applyAlignment="1">
      <alignment horizontal="center"/>
    </xf>
    <xf numFmtId="38" fontId="1" fillId="3" borderId="20" xfId="2" applyFont="1" applyFill="1" applyBorder="1"/>
    <xf numFmtId="40" fontId="6" fillId="0" borderId="0" xfId="2" applyNumberFormat="1" applyFont="1" applyFill="1" applyBorder="1"/>
    <xf numFmtId="179" fontId="6" fillId="0" borderId="0" xfId="2" applyNumberFormat="1" applyFont="1" applyFill="1" applyBorder="1"/>
    <xf numFmtId="184" fontId="3" fillId="0" borderId="0" xfId="0" applyNumberFormat="1" applyFont="1" applyBorder="1" applyAlignment="1">
      <alignment horizontal="right"/>
    </xf>
    <xf numFmtId="184" fontId="3" fillId="0" borderId="5" xfId="0" applyNumberFormat="1" applyFont="1" applyBorder="1" applyAlignment="1">
      <alignment horizontal="right"/>
    </xf>
    <xf numFmtId="38" fontId="6" fillId="0" borderId="7" xfId="2" applyFont="1" applyFill="1" applyBorder="1"/>
    <xf numFmtId="0" fontId="7" fillId="0" borderId="5" xfId="0" applyFont="1" applyBorder="1"/>
    <xf numFmtId="0" fontId="7" fillId="0" borderId="0" xfId="0" applyFont="1" applyFill="1"/>
    <xf numFmtId="180" fontId="6" fillId="0" borderId="0" xfId="0" applyNumberFormat="1" applyFont="1" applyFill="1" applyBorder="1"/>
    <xf numFmtId="180" fontId="3" fillId="0" borderId="0" xfId="0" applyNumberFormat="1" applyFont="1"/>
    <xf numFmtId="0" fontId="3" fillId="0" borderId="1" xfId="4" applyFont="1" applyBorder="1" applyAlignment="1">
      <alignment horizontal="center"/>
    </xf>
    <xf numFmtId="0" fontId="3" fillId="0" borderId="0" xfId="4" applyFont="1"/>
    <xf numFmtId="0" fontId="3" fillId="0" borderId="4" xfId="4" applyFont="1" applyBorder="1" applyAlignment="1">
      <alignment horizontal="center"/>
    </xf>
    <xf numFmtId="38" fontId="3" fillId="0" borderId="0" xfId="3" applyFont="1" applyBorder="1"/>
    <xf numFmtId="38" fontId="3" fillId="0" borderId="7" xfId="3" applyFont="1" applyBorder="1"/>
    <xf numFmtId="0" fontId="3" fillId="0" borderId="0" xfId="4" applyFont="1" applyBorder="1"/>
    <xf numFmtId="0" fontId="3" fillId="0" borderId="3" xfId="4" applyFont="1" applyBorder="1" applyAlignment="1">
      <alignment horizontal="center"/>
    </xf>
    <xf numFmtId="38" fontId="3" fillId="0" borderId="10" xfId="3" applyFont="1" applyBorder="1"/>
    <xf numFmtId="0" fontId="3" fillId="0" borderId="0" xfId="4" applyFont="1" applyAlignment="1">
      <alignment horizontal="center"/>
    </xf>
    <xf numFmtId="0" fontId="3" fillId="0" borderId="17" xfId="0" applyFont="1" applyBorder="1" applyAlignment="1">
      <alignment wrapText="1"/>
    </xf>
    <xf numFmtId="0" fontId="3" fillId="0" borderId="17" xfId="0" applyFont="1" applyBorder="1" applyAlignment="1">
      <alignment horizontal="right"/>
    </xf>
    <xf numFmtId="183" fontId="3" fillId="0" borderId="5" xfId="2" applyNumberFormat="1" applyFont="1" applyBorder="1" applyAlignment="1">
      <alignment horizontal="right" vertical="top"/>
    </xf>
    <xf numFmtId="0" fontId="3" fillId="0" borderId="12" xfId="0" applyFont="1" applyBorder="1" applyAlignment="1">
      <alignment horizontal="right" vertical="center"/>
    </xf>
    <xf numFmtId="38" fontId="3" fillId="0" borderId="4" xfId="2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181" fontId="3" fillId="0" borderId="5" xfId="0" applyNumberFormat="1" applyFont="1" applyBorder="1" applyAlignment="1">
      <alignment horizontal="right" vertical="top"/>
    </xf>
    <xf numFmtId="0" fontId="12" fillId="0" borderId="0" xfId="0" applyFont="1" applyAlignment="1"/>
    <xf numFmtId="0" fontId="5" fillId="0" borderId="0" xfId="0" applyFont="1"/>
    <xf numFmtId="38" fontId="5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6" fontId="5" fillId="0" borderId="1" xfId="2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5" xfId="0" applyFont="1" applyBorder="1" applyAlignment="1">
      <alignment horizontal="distributed" justifyLastLine="1"/>
    </xf>
    <xf numFmtId="0" fontId="6" fillId="0" borderId="19" xfId="0" applyFont="1" applyBorder="1" applyAlignment="1">
      <alignment horizontal="distributed" justifyLastLine="1"/>
    </xf>
    <xf numFmtId="0" fontId="6" fillId="0" borderId="13" xfId="0" applyFont="1" applyBorder="1" applyAlignment="1">
      <alignment horizontal="distributed" justifyLastLine="1"/>
    </xf>
    <xf numFmtId="0" fontId="6" fillId="0" borderId="9" xfId="0" applyFont="1" applyBorder="1" applyAlignment="1">
      <alignment horizontal="distributed" justifyLastLine="1"/>
    </xf>
    <xf numFmtId="0" fontId="6" fillId="0" borderId="17" xfId="0" applyFont="1" applyBorder="1" applyAlignment="1">
      <alignment horizontal="distributed" justifyLastLine="1"/>
    </xf>
    <xf numFmtId="0" fontId="6" fillId="0" borderId="53" xfId="0" applyFont="1" applyBorder="1" applyAlignment="1"/>
    <xf numFmtId="0" fontId="6" fillId="0" borderId="54" xfId="0" applyFont="1" applyBorder="1" applyAlignment="1">
      <alignment horizontal="right"/>
    </xf>
    <xf numFmtId="0" fontId="6" fillId="0" borderId="56" xfId="0" applyFont="1" applyBorder="1"/>
    <xf numFmtId="0" fontId="6" fillId="0" borderId="54" xfId="0" applyFont="1" applyBorder="1"/>
    <xf numFmtId="0" fontId="6" fillId="0" borderId="57" xfId="0" applyFont="1" applyBorder="1"/>
    <xf numFmtId="0" fontId="6" fillId="0" borderId="58" xfId="0" applyFont="1" applyBorder="1"/>
    <xf numFmtId="0" fontId="6" fillId="0" borderId="59" xfId="0" applyFont="1" applyBorder="1" applyAlignment="1">
      <alignment horizontal="distributed" justifyLastLine="1"/>
    </xf>
    <xf numFmtId="0" fontId="6" fillId="0" borderId="63" xfId="0" applyFont="1" applyBorder="1"/>
    <xf numFmtId="0" fontId="6" fillId="0" borderId="56" xfId="0" applyFont="1" applyBorder="1" applyAlignment="1">
      <alignment horizontal="right"/>
    </xf>
    <xf numFmtId="0" fontId="3" fillId="0" borderId="17" xfId="4" applyFont="1" applyBorder="1" applyAlignment="1">
      <alignment horizontal="center"/>
    </xf>
    <xf numFmtId="0" fontId="5" fillId="0" borderId="12" xfId="0" applyFont="1" applyBorder="1"/>
    <xf numFmtId="38" fontId="5" fillId="0" borderId="7" xfId="2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6" fontId="5" fillId="0" borderId="7" xfId="2" applyNumberFormat="1" applyFont="1" applyBorder="1"/>
    <xf numFmtId="177" fontId="5" fillId="0" borderId="7" xfId="0" applyNumberFormat="1" applyFont="1" applyBorder="1"/>
    <xf numFmtId="176" fontId="5" fillId="0" borderId="7" xfId="2" applyNumberFormat="1" applyFont="1" applyBorder="1" applyAlignment="1">
      <alignment horizontal="center"/>
    </xf>
    <xf numFmtId="38" fontId="5" fillId="0" borderId="7" xfId="2" applyFont="1" applyBorder="1"/>
    <xf numFmtId="0" fontId="5" fillId="0" borderId="17" xfId="0" applyFont="1" applyBorder="1"/>
    <xf numFmtId="178" fontId="6" fillId="0" borderId="12" xfId="0" applyNumberFormat="1" applyFont="1" applyBorder="1" applyAlignment="1">
      <alignment horizontal="center"/>
    </xf>
    <xf numFmtId="38" fontId="6" fillId="0" borderId="16" xfId="2" applyFont="1" applyFill="1" applyBorder="1"/>
    <xf numFmtId="186" fontId="6" fillId="0" borderId="7" xfId="1" applyNumberFormat="1" applyFont="1" applyFill="1" applyBorder="1"/>
    <xf numFmtId="180" fontId="6" fillId="0" borderId="7" xfId="2" applyNumberFormat="1" applyFont="1" applyFill="1" applyBorder="1"/>
    <xf numFmtId="182" fontId="6" fillId="0" borderId="7" xfId="2" applyNumberFormat="1" applyFont="1" applyFill="1" applyBorder="1"/>
    <xf numFmtId="180" fontId="6" fillId="0" borderId="7" xfId="2" applyNumberFormat="1" applyFont="1" applyBorder="1"/>
    <xf numFmtId="186" fontId="6" fillId="0" borderId="7" xfId="2" applyNumberFormat="1" applyFont="1" applyBorder="1"/>
    <xf numFmtId="187" fontId="6" fillId="0" borderId="7" xfId="2" applyNumberFormat="1" applyFont="1" applyBorder="1"/>
    <xf numFmtId="38" fontId="6" fillId="0" borderId="17" xfId="2" applyFont="1" applyBorder="1"/>
    <xf numFmtId="38" fontId="6" fillId="0" borderId="6" xfId="2" applyFont="1" applyFill="1" applyBorder="1"/>
    <xf numFmtId="38" fontId="6" fillId="0" borderId="6" xfId="2" applyFont="1" applyBorder="1"/>
    <xf numFmtId="180" fontId="7" fillId="0" borderId="0" xfId="0" applyNumberFormat="1" applyFont="1"/>
    <xf numFmtId="180" fontId="6" fillId="0" borderId="0" xfId="0" applyNumberFormat="1" applyFont="1"/>
    <xf numFmtId="49" fontId="1" fillId="0" borderId="0" xfId="2" applyNumberFormat="1" applyFont="1"/>
    <xf numFmtId="0" fontId="13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38" fontId="6" fillId="0" borderId="0" xfId="0" applyNumberFormat="1" applyFont="1" applyBorder="1"/>
    <xf numFmtId="179" fontId="6" fillId="0" borderId="0" xfId="0" applyNumberFormat="1" applyFont="1" applyBorder="1"/>
    <xf numFmtId="38" fontId="6" fillId="0" borderId="6" xfId="0" applyNumberFormat="1" applyFont="1" applyBorder="1"/>
    <xf numFmtId="0" fontId="8" fillId="0" borderId="0" xfId="0" applyFont="1" applyAlignment="1">
      <alignment horizontal="left"/>
    </xf>
    <xf numFmtId="0" fontId="3" fillId="0" borderId="0" xfId="0" applyFont="1" applyAlignment="1">
      <alignment vertical="top"/>
    </xf>
    <xf numFmtId="38" fontId="3" fillId="0" borderId="17" xfId="2" applyFont="1" applyBorder="1"/>
    <xf numFmtId="180" fontId="6" fillId="0" borderId="1" xfId="2" applyNumberFormat="1" applyFont="1" applyBorder="1" applyAlignment="1">
      <alignment horizontal="center"/>
    </xf>
    <xf numFmtId="180" fontId="6" fillId="0" borderId="0" xfId="2" applyNumberFormat="1" applyFont="1"/>
    <xf numFmtId="0" fontId="15" fillId="0" borderId="0" xfId="0" applyFont="1"/>
    <xf numFmtId="0" fontId="15" fillId="0" borderId="1" xfId="0" applyFont="1" applyBorder="1" applyAlignment="1">
      <alignment horizontal="center"/>
    </xf>
    <xf numFmtId="38" fontId="15" fillId="0" borderId="0" xfId="2" quotePrefix="1" applyFont="1"/>
    <xf numFmtId="38" fontId="15" fillId="0" borderId="0" xfId="2" applyFont="1"/>
    <xf numFmtId="0" fontId="15" fillId="0" borderId="0" xfId="0" applyFont="1" applyBorder="1" applyAlignment="1">
      <alignment horizontal="center"/>
    </xf>
    <xf numFmtId="38" fontId="15" fillId="0" borderId="0" xfId="2" applyFont="1" applyBorder="1"/>
    <xf numFmtId="0" fontId="15" fillId="0" borderId="4" xfId="0" applyFont="1" applyBorder="1" applyAlignment="1">
      <alignment horizontal="center"/>
    </xf>
    <xf numFmtId="38" fontId="15" fillId="0" borderId="12" xfId="2" applyFont="1" applyBorder="1"/>
    <xf numFmtId="38" fontId="15" fillId="0" borderId="4" xfId="2" applyFont="1" applyBorder="1"/>
    <xf numFmtId="38" fontId="15" fillId="0" borderId="0" xfId="2" applyFont="1" applyBorder="1" applyAlignment="1">
      <alignment horizontal="center"/>
    </xf>
    <xf numFmtId="38" fontId="15" fillId="0" borderId="4" xfId="2" applyFont="1" applyBorder="1" applyAlignment="1">
      <alignment horizontal="center"/>
    </xf>
    <xf numFmtId="38" fontId="15" fillId="0" borderId="5" xfId="2" applyFont="1" applyBorder="1"/>
    <xf numFmtId="0" fontId="15" fillId="0" borderId="3" xfId="0" applyFont="1" applyBorder="1" applyAlignment="1">
      <alignment horizontal="center"/>
    </xf>
    <xf numFmtId="38" fontId="15" fillId="0" borderId="10" xfId="2" applyFont="1" applyBorder="1"/>
    <xf numFmtId="38" fontId="15" fillId="0" borderId="13" xfId="2" applyFont="1" applyBorder="1"/>
    <xf numFmtId="38" fontId="15" fillId="0" borderId="0" xfId="0" applyNumberFormat="1" applyFont="1"/>
    <xf numFmtId="0" fontId="15" fillId="0" borderId="12" xfId="0" applyFont="1" applyBorder="1"/>
    <xf numFmtId="0" fontId="15" fillId="0" borderId="4" xfId="0" applyFont="1" applyBorder="1"/>
    <xf numFmtId="0" fontId="15" fillId="0" borderId="3" xfId="0" applyFont="1" applyBorder="1"/>
    <xf numFmtId="0" fontId="15" fillId="0" borderId="0" xfId="0" applyFont="1" applyBorder="1" applyAlignment="1"/>
    <xf numFmtId="0" fontId="3" fillId="0" borderId="0" xfId="4" applyFont="1" applyBorder="1" applyAlignment="1">
      <alignment horizontal="left"/>
    </xf>
    <xf numFmtId="0" fontId="0" fillId="0" borderId="0" xfId="0" applyFont="1"/>
    <xf numFmtId="38" fontId="1" fillId="0" borderId="5" xfId="2" applyFont="1" applyBorder="1" applyAlignment="1">
      <alignment vertical="center" textRotation="255" wrapText="1"/>
    </xf>
    <xf numFmtId="38" fontId="1" fillId="0" borderId="5" xfId="2" applyFont="1" applyBorder="1" applyAlignment="1">
      <alignment vertical="center" textRotation="255"/>
    </xf>
    <xf numFmtId="178" fontId="6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/>
    <xf numFmtId="38" fontId="6" fillId="0" borderId="18" xfId="2" applyFont="1" applyFill="1" applyBorder="1"/>
    <xf numFmtId="180" fontId="3" fillId="0" borderId="1" xfId="2" applyNumberFormat="1" applyFont="1" applyFill="1" applyBorder="1" applyAlignment="1">
      <alignment vertical="center"/>
    </xf>
    <xf numFmtId="180" fontId="4" fillId="0" borderId="1" xfId="2" applyNumberFormat="1" applyFont="1" applyFill="1" applyBorder="1" applyAlignment="1">
      <alignment vertical="center"/>
    </xf>
    <xf numFmtId="180" fontId="3" fillId="0" borderId="2" xfId="2" applyNumberFormat="1" applyFont="1" applyFill="1" applyBorder="1" applyAlignment="1">
      <alignment vertical="center"/>
    </xf>
    <xf numFmtId="180" fontId="6" fillId="0" borderId="1" xfId="2" applyNumberFormat="1" applyFont="1" applyFill="1" applyBorder="1" applyAlignment="1">
      <alignment vertical="center"/>
    </xf>
    <xf numFmtId="180" fontId="5" fillId="0" borderId="0" xfId="0" applyNumberFormat="1" applyFont="1" applyAlignment="1">
      <alignment vertical="top"/>
    </xf>
    <xf numFmtId="180" fontId="5" fillId="0" borderId="0" xfId="0" applyNumberFormat="1" applyFont="1"/>
    <xf numFmtId="177" fontId="5" fillId="0" borderId="1" xfId="0" applyNumberFormat="1" applyFont="1" applyBorder="1" applyAlignment="1">
      <alignment horizontal="center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0" fontId="3" fillId="0" borderId="20" xfId="0" applyFont="1" applyBorder="1"/>
    <xf numFmtId="0" fontId="6" fillId="0" borderId="0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2" borderId="67" xfId="0" applyFont="1" applyFill="1" applyBorder="1" applyAlignment="1">
      <alignment vertical="center"/>
    </xf>
    <xf numFmtId="180" fontId="3" fillId="0" borderId="67" xfId="2" applyNumberFormat="1" applyFont="1" applyFill="1" applyBorder="1" applyAlignment="1">
      <alignment vertical="center"/>
    </xf>
    <xf numFmtId="49" fontId="17" fillId="0" borderId="1" xfId="2" quotePrefix="1" applyNumberFormat="1" applyFont="1" applyFill="1" applyBorder="1" applyAlignment="1">
      <alignment horizontal="right"/>
    </xf>
    <xf numFmtId="49" fontId="17" fillId="0" borderId="12" xfId="2" quotePrefix="1" applyNumberFormat="1" applyFont="1" applyFill="1" applyBorder="1" applyAlignment="1">
      <alignment horizontal="right"/>
    </xf>
    <xf numFmtId="49" fontId="17" fillId="0" borderId="1" xfId="2" applyNumberFormat="1" applyFont="1" applyFill="1" applyBorder="1" applyAlignment="1">
      <alignment horizontal="right"/>
    </xf>
    <xf numFmtId="49" fontId="17" fillId="0" borderId="12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178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0" fontId="3" fillId="0" borderId="1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15" fillId="0" borderId="0" xfId="0" applyFont="1" applyAlignment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80" fontId="5" fillId="4" borderId="1" xfId="2" applyNumberFormat="1" applyFont="1" applyFill="1" applyBorder="1" applyAlignment="1">
      <alignment vertical="center"/>
    </xf>
    <xf numFmtId="180" fontId="3" fillId="4" borderId="1" xfId="0" applyNumberFormat="1" applyFont="1" applyFill="1" applyBorder="1" applyAlignment="1">
      <alignment vertical="center"/>
    </xf>
    <xf numFmtId="180" fontId="5" fillId="0" borderId="4" xfId="0" applyNumberFormat="1" applyFont="1" applyBorder="1" applyAlignment="1">
      <alignment horizontal="center" vertical="top"/>
    </xf>
    <xf numFmtId="180" fontId="5" fillId="0" borderId="0" xfId="2" applyNumberFormat="1" applyFont="1" applyBorder="1" applyAlignment="1">
      <alignment horizontal="center" vertical="top"/>
    </xf>
    <xf numFmtId="182" fontId="5" fillId="0" borderId="0" xfId="0" applyNumberFormat="1" applyFont="1" applyBorder="1" applyAlignment="1">
      <alignment horizontal="center" vertical="top"/>
    </xf>
    <xf numFmtId="180" fontId="5" fillId="0" borderId="5" xfId="0" applyNumberFormat="1" applyFont="1" applyBorder="1" applyAlignment="1">
      <alignment horizontal="center" vertical="top"/>
    </xf>
    <xf numFmtId="180" fontId="5" fillId="0" borderId="6" xfId="2" applyNumberFormat="1" applyFont="1" applyBorder="1" applyAlignment="1">
      <alignment horizontal="center" vertical="top"/>
    </xf>
    <xf numFmtId="180" fontId="5" fillId="0" borderId="0" xfId="2" applyNumberFormat="1" applyFont="1" applyFill="1" applyBorder="1" applyAlignment="1">
      <alignment horizontal="center" vertical="top"/>
    </xf>
    <xf numFmtId="180" fontId="5" fillId="0" borderId="4" xfId="0" applyNumberFormat="1" applyFont="1" applyFill="1" applyBorder="1" applyAlignment="1">
      <alignment horizontal="center" vertical="top"/>
    </xf>
    <xf numFmtId="180" fontId="5" fillId="0" borderId="5" xfId="0" applyNumberFormat="1" applyFont="1" applyFill="1" applyBorder="1" applyAlignment="1">
      <alignment horizontal="center" vertical="top"/>
    </xf>
    <xf numFmtId="180" fontId="5" fillId="0" borderId="6" xfId="2" applyNumberFormat="1" applyFont="1" applyFill="1" applyBorder="1" applyAlignment="1">
      <alignment horizontal="center" vertical="top"/>
    </xf>
    <xf numFmtId="180" fontId="5" fillId="0" borderId="3" xfId="0" applyNumberFormat="1" applyFont="1" applyFill="1" applyBorder="1" applyAlignment="1">
      <alignment horizontal="center" vertical="top"/>
    </xf>
    <xf numFmtId="180" fontId="5" fillId="0" borderId="10" xfId="2" applyNumberFormat="1" applyFont="1" applyFill="1" applyBorder="1" applyAlignment="1">
      <alignment horizontal="center" vertical="top"/>
    </xf>
    <xf numFmtId="182" fontId="5" fillId="0" borderId="10" xfId="0" applyNumberFormat="1" applyFont="1" applyBorder="1" applyAlignment="1">
      <alignment horizontal="center" vertical="top"/>
    </xf>
    <xf numFmtId="180" fontId="5" fillId="0" borderId="13" xfId="0" applyNumberFormat="1" applyFont="1" applyFill="1" applyBorder="1" applyAlignment="1">
      <alignment horizontal="center" vertical="top"/>
    </xf>
    <xf numFmtId="38" fontId="6" fillId="0" borderId="10" xfId="0" applyNumberFormat="1" applyFont="1" applyBorder="1"/>
    <xf numFmtId="180" fontId="6" fillId="0" borderId="10" xfId="2" applyNumberFormat="1" applyFont="1" applyFill="1" applyBorder="1"/>
    <xf numFmtId="186" fontId="6" fillId="0" borderId="10" xfId="1" applyNumberFormat="1" applyFont="1" applyFill="1" applyBorder="1"/>
    <xf numFmtId="182" fontId="6" fillId="0" borderId="10" xfId="2" applyNumberFormat="1" applyFont="1" applyFill="1" applyBorder="1"/>
    <xf numFmtId="40" fontId="6" fillId="0" borderId="10" xfId="2" applyNumberFormat="1" applyFont="1" applyFill="1" applyBorder="1"/>
    <xf numFmtId="179" fontId="6" fillId="0" borderId="10" xfId="0" applyNumberFormat="1" applyFont="1" applyBorder="1"/>
    <xf numFmtId="0" fontId="3" fillId="0" borderId="4" xfId="0" applyFont="1" applyBorder="1" applyAlignment="1">
      <alignment horizontal="right"/>
    </xf>
    <xf numFmtId="180" fontId="3" fillId="0" borderId="6" xfId="2" applyNumberFormat="1" applyFont="1" applyBorder="1"/>
    <xf numFmtId="180" fontId="3" fillId="0" borderId="5" xfId="0" applyNumberFormat="1" applyFont="1" applyBorder="1"/>
    <xf numFmtId="180" fontId="3" fillId="0" borderId="6" xfId="2" applyNumberFormat="1" applyFont="1" applyFill="1" applyBorder="1"/>
    <xf numFmtId="180" fontId="3" fillId="0" borderId="6" xfId="0" applyNumberFormat="1" applyFont="1" applyBorder="1"/>
    <xf numFmtId="180" fontId="3" fillId="0" borderId="0" xfId="2" applyNumberFormat="1" applyFont="1" applyFill="1" applyBorder="1"/>
    <xf numFmtId="0" fontId="3" fillId="0" borderId="6" xfId="0" applyFont="1" applyBorder="1"/>
    <xf numFmtId="180" fontId="3" fillId="0" borderId="18" xfId="2" applyNumberFormat="1" applyFont="1" applyFill="1" applyBorder="1"/>
    <xf numFmtId="180" fontId="3" fillId="0" borderId="13" xfId="0" applyNumberFormat="1" applyFont="1" applyBorder="1"/>
    <xf numFmtId="180" fontId="3" fillId="0" borderId="10" xfId="2" applyNumberFormat="1" applyFont="1" applyFill="1" applyBorder="1"/>
    <xf numFmtId="38" fontId="3" fillId="0" borderId="0" xfId="2" applyFont="1" applyFill="1" applyAlignment="1">
      <alignment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180" fontId="6" fillId="0" borderId="45" xfId="0" applyNumberFormat="1" applyFont="1" applyBorder="1" applyAlignment="1">
      <alignment horizontal="center" vertical="center"/>
    </xf>
    <xf numFmtId="180" fontId="6" fillId="0" borderId="64" xfId="0" applyNumberFormat="1" applyFont="1" applyBorder="1" applyAlignment="1">
      <alignment horizontal="center" vertical="center"/>
    </xf>
    <xf numFmtId="180" fontId="6" fillId="0" borderId="62" xfId="0" applyNumberFormat="1" applyFont="1" applyBorder="1" applyAlignment="1">
      <alignment horizontal="center" vertical="center"/>
    </xf>
    <xf numFmtId="180" fontId="6" fillId="0" borderId="46" xfId="0" applyNumberFormat="1" applyFont="1" applyBorder="1" applyAlignment="1">
      <alignment horizontal="center" vertical="center"/>
    </xf>
    <xf numFmtId="180" fontId="6" fillId="0" borderId="31" xfId="2" applyNumberFormat="1" applyFont="1" applyFill="1" applyBorder="1"/>
    <xf numFmtId="178" fontId="6" fillId="0" borderId="8" xfId="0" applyNumberFormat="1" applyFont="1" applyFill="1" applyBorder="1"/>
    <xf numFmtId="180" fontId="6" fillId="0" borderId="8" xfId="0" applyNumberFormat="1" applyFont="1" applyFill="1" applyBorder="1"/>
    <xf numFmtId="180" fontId="6" fillId="0" borderId="55" xfId="0" applyNumberFormat="1" applyFont="1" applyFill="1" applyBorder="1"/>
    <xf numFmtId="180" fontId="6" fillId="0" borderId="28" xfId="0" applyNumberFormat="1" applyFont="1" applyBorder="1"/>
    <xf numFmtId="180" fontId="6" fillId="0" borderId="28" xfId="2" applyNumberFormat="1" applyFont="1" applyFill="1" applyBorder="1"/>
    <xf numFmtId="180" fontId="6" fillId="0" borderId="10" xfId="0" applyNumberFormat="1" applyFont="1" applyFill="1" applyBorder="1"/>
    <xf numFmtId="180" fontId="6" fillId="0" borderId="60" xfId="0" applyNumberFormat="1" applyFont="1" applyFill="1" applyBorder="1"/>
    <xf numFmtId="180" fontId="6" fillId="0" borderId="61" xfId="0" applyNumberFormat="1" applyFont="1" applyFill="1" applyBorder="1"/>
    <xf numFmtId="0" fontId="6" fillId="0" borderId="45" xfId="0" applyFont="1" applyFill="1" applyBorder="1" applyAlignment="1">
      <alignment horizontal="center" vertical="center"/>
    </xf>
    <xf numFmtId="180" fontId="6" fillId="0" borderId="8" xfId="0" applyNumberFormat="1" applyFont="1" applyBorder="1"/>
    <xf numFmtId="38" fontId="6" fillId="0" borderId="11" xfId="2" applyFont="1" applyFill="1" applyBorder="1"/>
    <xf numFmtId="180" fontId="6" fillId="0" borderId="10" xfId="0" applyNumberFormat="1" applyFont="1" applyBorder="1"/>
    <xf numFmtId="180" fontId="6" fillId="0" borderId="43" xfId="0" applyNumberFormat="1" applyFont="1" applyFill="1" applyBorder="1"/>
    <xf numFmtId="180" fontId="6" fillId="0" borderId="55" xfId="0" applyNumberFormat="1" applyFont="1" applyBorder="1"/>
    <xf numFmtId="178" fontId="6" fillId="0" borderId="60" xfId="0" applyNumberFormat="1" applyFont="1" applyFill="1" applyBorder="1"/>
    <xf numFmtId="180" fontId="6" fillId="0" borderId="60" xfId="0" applyNumberFormat="1" applyFont="1" applyBorder="1"/>
    <xf numFmtId="180" fontId="6" fillId="0" borderId="61" xfId="0" applyNumberFormat="1" applyFont="1" applyBorder="1"/>
    <xf numFmtId="180" fontId="6" fillId="0" borderId="7" xfId="0" applyNumberFormat="1" applyFont="1" applyBorder="1"/>
    <xf numFmtId="180" fontId="6" fillId="0" borderId="31" xfId="0" applyNumberFormat="1" applyFont="1" applyBorder="1"/>
    <xf numFmtId="180" fontId="6" fillId="0" borderId="43" xfId="0" applyNumberFormat="1" applyFont="1" applyBorder="1"/>
    <xf numFmtId="180" fontId="6" fillId="0" borderId="11" xfId="0" applyNumberFormat="1" applyFont="1" applyBorder="1"/>
    <xf numFmtId="180" fontId="6" fillId="0" borderId="66" xfId="0" applyNumberFormat="1" applyFont="1" applyBorder="1"/>
    <xf numFmtId="0" fontId="15" fillId="0" borderId="0" xfId="0" applyFont="1" applyAlignment="1">
      <alignment vertical="center"/>
    </xf>
    <xf numFmtId="38" fontId="15" fillId="0" borderId="0" xfId="2" applyFont="1" applyBorder="1" applyAlignment="1">
      <alignment vertical="center"/>
    </xf>
    <xf numFmtId="38" fontId="15" fillId="0" borderId="5" xfId="2" applyFont="1" applyBorder="1" applyAlignment="1">
      <alignment vertical="center"/>
    </xf>
    <xf numFmtId="38" fontId="15" fillId="0" borderId="10" xfId="2" applyFont="1" applyBorder="1" applyAlignment="1">
      <alignment vertical="center"/>
    </xf>
    <xf numFmtId="38" fontId="15" fillId="0" borderId="20" xfId="2" quotePrefix="1" applyFont="1" applyFill="1" applyBorder="1"/>
    <xf numFmtId="38" fontId="15" fillId="0" borderId="14" xfId="2" quotePrefix="1" applyFont="1" applyFill="1" applyBorder="1"/>
    <xf numFmtId="38" fontId="15" fillId="0" borderId="16" xfId="0" applyNumberFormat="1" applyFont="1" applyBorder="1"/>
    <xf numFmtId="38" fontId="15" fillId="0" borderId="7" xfId="0" applyNumberFormat="1" applyFont="1" applyBorder="1"/>
    <xf numFmtId="38" fontId="15" fillId="0" borderId="17" xfId="0" applyNumberFormat="1" applyFont="1" applyBorder="1"/>
    <xf numFmtId="40" fontId="15" fillId="0" borderId="16" xfId="0" applyNumberFormat="1" applyFont="1" applyBorder="1"/>
    <xf numFmtId="189" fontId="15" fillId="0" borderId="7" xfId="0" applyNumberFormat="1" applyFont="1" applyBorder="1"/>
    <xf numFmtId="189" fontId="15" fillId="0" borderId="17" xfId="0" applyNumberFormat="1" applyFont="1" applyBorder="1"/>
    <xf numFmtId="188" fontId="15" fillId="0" borderId="12" xfId="0" applyNumberFormat="1" applyFont="1" applyBorder="1"/>
    <xf numFmtId="38" fontId="15" fillId="0" borderId="6" xfId="0" applyNumberFormat="1" applyFont="1" applyBorder="1"/>
    <xf numFmtId="38" fontId="15" fillId="0" borderId="0" xfId="0" applyNumberFormat="1" applyFont="1" applyBorder="1"/>
    <xf numFmtId="38" fontId="15" fillId="0" borderId="5" xfId="0" applyNumberFormat="1" applyFont="1" applyBorder="1"/>
    <xf numFmtId="188" fontId="15" fillId="0" borderId="6" xfId="1" applyNumberFormat="1" applyFont="1" applyBorder="1"/>
    <xf numFmtId="189" fontId="15" fillId="0" borderId="0" xfId="0" applyNumberFormat="1" applyFont="1" applyBorder="1"/>
    <xf numFmtId="189" fontId="15" fillId="0" borderId="5" xfId="0" applyNumberFormat="1" applyFont="1" applyBorder="1"/>
    <xf numFmtId="188" fontId="15" fillId="0" borderId="4" xfId="0" applyNumberFormat="1" applyFont="1" applyBorder="1"/>
    <xf numFmtId="38" fontId="15" fillId="0" borderId="18" xfId="0" applyNumberFormat="1" applyFont="1" applyBorder="1"/>
    <xf numFmtId="38" fontId="15" fillId="0" borderId="10" xfId="0" applyNumberFormat="1" applyFont="1" applyBorder="1"/>
    <xf numFmtId="38" fontId="15" fillId="0" borderId="13" xfId="0" applyNumberFormat="1" applyFont="1" applyBorder="1"/>
    <xf numFmtId="188" fontId="15" fillId="0" borderId="18" xfId="1" applyNumberFormat="1" applyFont="1" applyBorder="1"/>
    <xf numFmtId="189" fontId="15" fillId="0" borderId="10" xfId="0" applyNumberFormat="1" applyFont="1" applyBorder="1"/>
    <xf numFmtId="189" fontId="15" fillId="0" borderId="13" xfId="0" applyNumberFormat="1" applyFont="1" applyBorder="1"/>
    <xf numFmtId="188" fontId="15" fillId="0" borderId="3" xfId="0" applyNumberFormat="1" applyFont="1" applyBorder="1"/>
    <xf numFmtId="0" fontId="3" fillId="0" borderId="20" xfId="4" applyFont="1" applyBorder="1" applyAlignment="1">
      <alignment horizontal="center"/>
    </xf>
    <xf numFmtId="0" fontId="3" fillId="0" borderId="15" xfId="4" applyFont="1" applyBorder="1" applyAlignment="1">
      <alignment horizontal="center"/>
    </xf>
    <xf numFmtId="38" fontId="3" fillId="0" borderId="1" xfId="2" applyFont="1" applyBorder="1" applyAlignment="1">
      <alignment horizontal="center"/>
    </xf>
    <xf numFmtId="38" fontId="3" fillId="0" borderId="14" xfId="2" applyFont="1" applyBorder="1" applyAlignment="1">
      <alignment horizontal="center"/>
    </xf>
    <xf numFmtId="38" fontId="3" fillId="0" borderId="7" xfId="3" applyFont="1" applyFill="1" applyBorder="1"/>
    <xf numFmtId="38" fontId="3" fillId="0" borderId="7" xfId="2" applyFont="1" applyFill="1" applyBorder="1"/>
    <xf numFmtId="38" fontId="3" fillId="0" borderId="17" xfId="2" applyFont="1" applyFill="1" applyBorder="1"/>
    <xf numFmtId="38" fontId="3" fillId="0" borderId="0" xfId="2" applyFont="1" applyBorder="1"/>
    <xf numFmtId="38" fontId="3" fillId="0" borderId="5" xfId="2" applyFont="1" applyBorder="1"/>
    <xf numFmtId="38" fontId="3" fillId="0" borderId="10" xfId="2" applyFont="1" applyBorder="1"/>
    <xf numFmtId="38" fontId="3" fillId="0" borderId="7" xfId="2" applyFont="1" applyBorder="1"/>
    <xf numFmtId="38" fontId="3" fillId="0" borderId="13" xfId="2" applyFont="1" applyBorder="1"/>
    <xf numFmtId="38" fontId="3" fillId="0" borderId="12" xfId="2" applyFont="1" applyBorder="1" applyAlignment="1">
      <alignment horizontal="center"/>
    </xf>
    <xf numFmtId="38" fontId="3" fillId="0" borderId="7" xfId="2" applyFont="1" applyBorder="1" applyAlignment="1">
      <alignment horizontal="center"/>
    </xf>
    <xf numFmtId="38" fontId="3" fillId="0" borderId="1" xfId="2" applyFont="1" applyBorder="1"/>
    <xf numFmtId="40" fontId="3" fillId="0" borderId="1" xfId="2" applyNumberFormat="1" applyFont="1" applyBorder="1"/>
    <xf numFmtId="2" fontId="3" fillId="0" borderId="1" xfId="0" applyNumberFormat="1" applyFont="1" applyBorder="1"/>
    <xf numFmtId="0" fontId="3" fillId="0" borderId="4" xfId="0" applyFont="1" applyFill="1" applyBorder="1" applyAlignment="1">
      <alignment horizontal="center" vertical="top"/>
    </xf>
    <xf numFmtId="38" fontId="3" fillId="0" borderId="4" xfId="2" applyFont="1" applyFill="1" applyBorder="1" applyAlignment="1">
      <alignment horizontal="right" vertical="top"/>
    </xf>
    <xf numFmtId="2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Border="1" applyAlignment="1">
      <alignment vertical="top"/>
    </xf>
    <xf numFmtId="38" fontId="3" fillId="0" borderId="6" xfId="2" applyFont="1" applyFill="1" applyBorder="1" applyAlignment="1">
      <alignment horizontal="right" vertical="top"/>
    </xf>
    <xf numFmtId="3" fontId="3" fillId="0" borderId="6" xfId="0" applyNumberFormat="1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38" fontId="3" fillId="0" borderId="10" xfId="2" applyFont="1" applyFill="1" applyBorder="1" applyAlignment="1">
      <alignment horizontal="right" vertical="top"/>
    </xf>
    <xf numFmtId="3" fontId="3" fillId="0" borderId="18" xfId="0" applyNumberFormat="1" applyFont="1" applyBorder="1" applyAlignment="1">
      <alignment vertical="top"/>
    </xf>
    <xf numFmtId="2" fontId="3" fillId="0" borderId="10" xfId="0" applyNumberFormat="1" applyFont="1" applyBorder="1" applyAlignment="1">
      <alignment horizontal="right" vertical="top"/>
    </xf>
    <xf numFmtId="180" fontId="3" fillId="0" borderId="10" xfId="2" applyNumberFormat="1" applyFont="1" applyBorder="1" applyAlignment="1">
      <alignment horizontal="right" vertical="top"/>
    </xf>
    <xf numFmtId="181" fontId="3" fillId="0" borderId="13" xfId="0" applyNumberFormat="1" applyFont="1" applyBorder="1" applyAlignment="1">
      <alignment horizontal="right" vertical="top"/>
    </xf>
    <xf numFmtId="3" fontId="3" fillId="0" borderId="10" xfId="0" applyNumberFormat="1" applyFont="1" applyBorder="1" applyAlignment="1">
      <alignment vertical="top"/>
    </xf>
    <xf numFmtId="182" fontId="3" fillId="0" borderId="10" xfId="2" applyNumberFormat="1" applyFont="1" applyBorder="1" applyAlignment="1">
      <alignment horizontal="right" vertical="top"/>
    </xf>
    <xf numFmtId="38" fontId="3" fillId="0" borderId="18" xfId="2" applyFont="1" applyFill="1" applyBorder="1" applyAlignment="1">
      <alignment horizontal="right" vertical="top"/>
    </xf>
    <xf numFmtId="2" fontId="3" fillId="0" borderId="10" xfId="0" applyNumberFormat="1" applyFont="1" applyFill="1" applyBorder="1" applyAlignment="1">
      <alignment horizontal="right" vertical="top"/>
    </xf>
    <xf numFmtId="38" fontId="3" fillId="0" borderId="10" xfId="2" applyFont="1" applyBorder="1" applyAlignment="1">
      <alignment horizontal="right" vertical="top"/>
    </xf>
    <xf numFmtId="184" fontId="3" fillId="0" borderId="10" xfId="0" applyNumberFormat="1" applyFont="1" applyBorder="1" applyAlignment="1">
      <alignment horizontal="right" vertical="top"/>
    </xf>
    <xf numFmtId="185" fontId="3" fillId="0" borderId="13" xfId="0" applyNumberFormat="1" applyFont="1" applyBorder="1" applyAlignment="1">
      <alignment horizontal="right" vertical="top"/>
    </xf>
    <xf numFmtId="184" fontId="3" fillId="0" borderId="0" xfId="0" applyNumberFormat="1" applyFont="1" applyFill="1" applyBorder="1" applyAlignment="1">
      <alignment horizontal="right"/>
    </xf>
    <xf numFmtId="184" fontId="3" fillId="0" borderId="0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90" fontId="3" fillId="0" borderId="5" xfId="0" applyNumberFormat="1" applyFont="1" applyBorder="1" applyAlignment="1">
      <alignment horizontal="center"/>
    </xf>
    <xf numFmtId="190" fontId="3" fillId="0" borderId="0" xfId="0" applyNumberFormat="1" applyFont="1" applyBorder="1" applyAlignment="1">
      <alignment horizontal="center"/>
    </xf>
    <xf numFmtId="190" fontId="3" fillId="0" borderId="6" xfId="0" applyNumberFormat="1" applyFont="1" applyBorder="1" applyAlignment="1">
      <alignment horizontal="center"/>
    </xf>
    <xf numFmtId="190" fontId="3" fillId="0" borderId="18" xfId="0" applyNumberFormat="1" applyFont="1" applyBorder="1" applyAlignment="1">
      <alignment horizontal="center"/>
    </xf>
    <xf numFmtId="190" fontId="3" fillId="0" borderId="10" xfId="0" applyNumberFormat="1" applyFont="1" applyBorder="1" applyAlignment="1">
      <alignment horizontal="center"/>
    </xf>
    <xf numFmtId="190" fontId="3" fillId="0" borderId="13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1" fillId="0" borderId="1" xfId="2" quotePrefix="1" applyNumberFormat="1" applyFont="1" applyFill="1" applyBorder="1" applyAlignment="1">
      <alignment horizontal="right"/>
    </xf>
    <xf numFmtId="49" fontId="1" fillId="0" borderId="12" xfId="2" quotePrefix="1" applyNumberFormat="1" applyFont="1" applyFill="1" applyBorder="1" applyAlignment="1">
      <alignment horizontal="right"/>
    </xf>
    <xf numFmtId="38" fontId="3" fillId="6" borderId="20" xfId="2" quotePrefix="1" applyFont="1" applyFill="1" applyBorder="1"/>
    <xf numFmtId="3" fontId="3" fillId="6" borderId="0" xfId="0" applyNumberFormat="1" applyFont="1" applyFill="1" applyAlignment="1">
      <alignment vertical="center"/>
    </xf>
    <xf numFmtId="40" fontId="3" fillId="6" borderId="0" xfId="2" applyNumberFormat="1" applyFont="1" applyFill="1" applyBorder="1"/>
    <xf numFmtId="38" fontId="3" fillId="6" borderId="0" xfId="2" applyFont="1" applyFill="1" applyBorder="1"/>
    <xf numFmtId="179" fontId="3" fillId="6" borderId="0" xfId="2" applyNumberFormat="1" applyFont="1" applyFill="1" applyBorder="1"/>
    <xf numFmtId="40" fontId="3" fillId="6" borderId="5" xfId="2" applyNumberFormat="1" applyFont="1" applyFill="1" applyBorder="1"/>
    <xf numFmtId="40" fontId="3" fillId="6" borderId="10" xfId="2" applyNumberFormat="1" applyFont="1" applyFill="1" applyBorder="1"/>
    <xf numFmtId="38" fontId="3" fillId="6" borderId="10" xfId="2" applyFont="1" applyFill="1" applyBorder="1"/>
    <xf numFmtId="179" fontId="3" fillId="6" borderId="10" xfId="2" applyNumberFormat="1" applyFont="1" applyFill="1" applyBorder="1"/>
    <xf numFmtId="40" fontId="3" fillId="6" borderId="20" xfId="2" applyNumberFormat="1" applyFont="1" applyFill="1" applyBorder="1"/>
    <xf numFmtId="38" fontId="3" fillId="6" borderId="20" xfId="2" applyFont="1" applyFill="1" applyBorder="1"/>
    <xf numFmtId="179" fontId="3" fillId="6" borderId="20" xfId="2" applyNumberFormat="1" applyFont="1" applyFill="1" applyBorder="1"/>
    <xf numFmtId="40" fontId="3" fillId="6" borderId="14" xfId="2" applyNumberFormat="1" applyFont="1" applyFill="1" applyBorder="1"/>
    <xf numFmtId="38" fontId="3" fillId="6" borderId="0" xfId="2" quotePrefix="1" applyFont="1" applyFill="1"/>
    <xf numFmtId="38" fontId="3" fillId="6" borderId="0" xfId="2" applyFont="1" applyFill="1" applyBorder="1" applyAlignment="1">
      <alignment horizontal="right" vertical="center"/>
    </xf>
    <xf numFmtId="40" fontId="3" fillId="6" borderId="0" xfId="2" applyNumberFormat="1" applyFont="1" applyFill="1" applyBorder="1" applyAlignment="1">
      <alignment horizontal="right" vertical="center" wrapText="1"/>
    </xf>
    <xf numFmtId="38" fontId="3" fillId="6" borderId="0" xfId="2" applyFont="1" applyFill="1" applyBorder="1" applyAlignment="1">
      <alignment horizontal="right" vertical="center" wrapText="1"/>
    </xf>
    <xf numFmtId="40" fontId="3" fillId="6" borderId="0" xfId="2" applyNumberFormat="1" applyFont="1" applyFill="1" applyBorder="1" applyAlignment="1">
      <alignment horizontal="right" vertical="top" wrapText="1"/>
    </xf>
    <xf numFmtId="179" fontId="3" fillId="6" borderId="0" xfId="2" applyNumberFormat="1" applyFont="1" applyFill="1" applyBorder="1" applyAlignment="1">
      <alignment horizontal="right" vertical="top" wrapText="1"/>
    </xf>
    <xf numFmtId="40" fontId="3" fillId="6" borderId="0" xfId="2" applyNumberFormat="1" applyFont="1" applyFill="1" applyBorder="1" applyAlignment="1">
      <alignment horizontal="right" vertical="center"/>
    </xf>
    <xf numFmtId="40" fontId="3" fillId="6" borderId="28" xfId="2" applyNumberFormat="1" applyFont="1" applyFill="1" applyBorder="1" applyAlignment="1">
      <alignment horizontal="right" vertical="center"/>
    </xf>
    <xf numFmtId="40" fontId="3" fillId="6" borderId="29" xfId="2" applyNumberFormat="1" applyFont="1" applyFill="1" applyBorder="1"/>
    <xf numFmtId="38" fontId="3" fillId="6" borderId="0" xfId="2" quotePrefix="1" applyFont="1" applyFill="1" applyBorder="1"/>
    <xf numFmtId="40" fontId="3" fillId="6" borderId="28" xfId="2" applyNumberFormat="1" applyFont="1" applyFill="1" applyBorder="1"/>
    <xf numFmtId="38" fontId="3" fillId="6" borderId="7" xfId="2" quotePrefix="1" applyFont="1" applyFill="1" applyBorder="1"/>
    <xf numFmtId="40" fontId="3" fillId="6" borderId="7" xfId="2" applyNumberFormat="1" applyFont="1" applyFill="1" applyBorder="1"/>
    <xf numFmtId="38" fontId="3" fillId="6" borderId="7" xfId="2" applyFont="1" applyFill="1" applyBorder="1"/>
    <xf numFmtId="179" fontId="3" fillId="6" borderId="7" xfId="2" applyNumberFormat="1" applyFont="1" applyFill="1" applyBorder="1"/>
    <xf numFmtId="40" fontId="3" fillId="6" borderId="31" xfId="2" applyNumberFormat="1" applyFont="1" applyFill="1" applyBorder="1"/>
    <xf numFmtId="38" fontId="3" fillId="6" borderId="26" xfId="2" quotePrefix="1" applyFont="1" applyFill="1" applyBorder="1"/>
    <xf numFmtId="40" fontId="3" fillId="6" borderId="26" xfId="2" applyNumberFormat="1" applyFont="1" applyFill="1" applyBorder="1"/>
    <xf numFmtId="38" fontId="3" fillId="6" borderId="26" xfId="2" applyFont="1" applyFill="1" applyBorder="1"/>
    <xf numFmtId="179" fontId="3" fillId="6" borderId="26" xfId="2" applyNumberFormat="1" applyFont="1" applyFill="1" applyBorder="1"/>
    <xf numFmtId="40" fontId="3" fillId="6" borderId="32" xfId="2" applyNumberFormat="1" applyFont="1" applyFill="1" applyBorder="1"/>
    <xf numFmtId="3" fontId="3" fillId="6" borderId="39" xfId="0" applyNumberFormat="1" applyFont="1" applyFill="1" applyBorder="1" applyAlignment="1">
      <alignment vertical="center"/>
    </xf>
    <xf numFmtId="3" fontId="3" fillId="6" borderId="65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horizontal="center"/>
    </xf>
    <xf numFmtId="38" fontId="15" fillId="6" borderId="20" xfId="2" quotePrefix="1" applyFont="1" applyFill="1" applyBorder="1"/>
    <xf numFmtId="38" fontId="15" fillId="6" borderId="1" xfId="2" applyFont="1" applyFill="1" applyBorder="1"/>
    <xf numFmtId="38" fontId="15" fillId="6" borderId="20" xfId="2" applyFont="1" applyFill="1" applyBorder="1"/>
    <xf numFmtId="38" fontId="15" fillId="6" borderId="14" xfId="2" applyFont="1" applyFill="1" applyBorder="1"/>
    <xf numFmtId="0" fontId="15" fillId="6" borderId="4" xfId="0" applyFont="1" applyFill="1" applyBorder="1" applyAlignment="1">
      <alignment horizontal="center"/>
    </xf>
    <xf numFmtId="38" fontId="15" fillId="6" borderId="0" xfId="2" quotePrefix="1" applyFont="1" applyFill="1" applyBorder="1"/>
    <xf numFmtId="38" fontId="15" fillId="6" borderId="0" xfId="2" applyFont="1" applyFill="1" applyBorder="1"/>
    <xf numFmtId="38" fontId="15" fillId="6" borderId="4" xfId="2" applyFont="1" applyFill="1" applyBorder="1" applyAlignment="1">
      <alignment horizontal="center"/>
    </xf>
    <xf numFmtId="38" fontId="15" fillId="6" borderId="5" xfId="2" quotePrefix="1" applyFont="1" applyFill="1" applyBorder="1"/>
    <xf numFmtId="0" fontId="15" fillId="6" borderId="12" xfId="0" applyFont="1" applyFill="1" applyBorder="1" applyAlignment="1">
      <alignment horizontal="center"/>
    </xf>
    <xf numFmtId="38" fontId="15" fillId="6" borderId="7" xfId="2" quotePrefix="1" applyFont="1" applyFill="1" applyBorder="1"/>
    <xf numFmtId="38" fontId="15" fillId="6" borderId="12" xfId="2" applyFont="1" applyFill="1" applyBorder="1" applyAlignment="1">
      <alignment horizontal="center"/>
    </xf>
    <xf numFmtId="38" fontId="15" fillId="6" borderId="16" xfId="2" quotePrefix="1" applyFont="1" applyFill="1" applyBorder="1"/>
    <xf numFmtId="38" fontId="15" fillId="6" borderId="17" xfId="2" quotePrefix="1" applyFont="1" applyFill="1" applyBorder="1"/>
    <xf numFmtId="38" fontId="15" fillId="6" borderId="12" xfId="2" applyFont="1" applyFill="1" applyBorder="1" applyAlignment="1">
      <alignment horizontal="center" shrinkToFit="1"/>
    </xf>
    <xf numFmtId="38" fontId="15" fillId="6" borderId="6" xfId="2" quotePrefix="1" applyFont="1" applyFill="1" applyBorder="1"/>
    <xf numFmtId="38" fontId="15" fillId="6" borderId="18" xfId="2" quotePrefix="1" applyFont="1" applyFill="1" applyBorder="1"/>
    <xf numFmtId="0" fontId="15" fillId="6" borderId="3" xfId="0" applyFont="1" applyFill="1" applyBorder="1" applyAlignment="1">
      <alignment horizontal="center"/>
    </xf>
    <xf numFmtId="38" fontId="15" fillId="6" borderId="3" xfId="2" applyFont="1" applyFill="1" applyBorder="1" applyAlignment="1">
      <alignment horizontal="center"/>
    </xf>
    <xf numFmtId="38" fontId="15" fillId="6" borderId="1" xfId="2" applyFont="1" applyFill="1" applyBorder="1" applyAlignment="1">
      <alignment horizontal="center"/>
    </xf>
    <xf numFmtId="38" fontId="3" fillId="6" borderId="1" xfId="2" applyFont="1" applyFill="1" applyBorder="1"/>
    <xf numFmtId="38" fontId="1" fillId="6" borderId="1" xfId="2" applyFont="1" applyFill="1" applyBorder="1" applyAlignment="1">
      <alignment horizontal="center"/>
    </xf>
    <xf numFmtId="38" fontId="1" fillId="6" borderId="1" xfId="2" quotePrefix="1" applyFont="1" applyFill="1" applyBorder="1" applyAlignment="1">
      <alignment horizontal="center"/>
    </xf>
    <xf numFmtId="38" fontId="1" fillId="6" borderId="12" xfId="2" quotePrefix="1" applyFont="1" applyFill="1" applyBorder="1" applyAlignment="1">
      <alignment horizontal="center"/>
    </xf>
    <xf numFmtId="38" fontId="1" fillId="6" borderId="1" xfId="2" applyFont="1" applyFill="1" applyBorder="1"/>
    <xf numFmtId="49" fontId="1" fillId="6" borderId="1" xfId="2" quotePrefix="1" applyNumberFormat="1" applyFont="1" applyFill="1" applyBorder="1" applyAlignment="1">
      <alignment horizontal="right"/>
    </xf>
    <xf numFmtId="38" fontId="1" fillId="6" borderId="1" xfId="2" quotePrefix="1" applyFont="1" applyFill="1" applyBorder="1" applyAlignment="1">
      <alignment horizontal="right"/>
    </xf>
    <xf numFmtId="38" fontId="1" fillId="6" borderId="14" xfId="2" applyFont="1" applyFill="1" applyBorder="1" applyAlignment="1">
      <alignment horizontal="center"/>
    </xf>
    <xf numFmtId="38" fontId="1" fillId="6" borderId="15" xfId="2" quotePrefix="1" applyFont="1" applyFill="1" applyBorder="1" applyAlignment="1">
      <alignment horizontal="right"/>
    </xf>
    <xf numFmtId="49" fontId="1" fillId="6" borderId="1" xfId="2" applyNumberFormat="1" applyFont="1" applyFill="1" applyBorder="1" applyAlignment="1">
      <alignment horizontal="right"/>
    </xf>
    <xf numFmtId="38" fontId="1" fillId="6" borderId="1" xfId="2" applyFont="1" applyFill="1" applyBorder="1" applyAlignment="1">
      <alignment horizontal="right"/>
    </xf>
    <xf numFmtId="38" fontId="1" fillId="6" borderId="1" xfId="2" quotePrefix="1" applyFont="1" applyFill="1" applyBorder="1"/>
    <xf numFmtId="38" fontId="1" fillId="6" borderId="12" xfId="2" quotePrefix="1" applyFont="1" applyFill="1" applyBorder="1"/>
    <xf numFmtId="38" fontId="1" fillId="6" borderId="20" xfId="2" applyFont="1" applyFill="1" applyBorder="1" applyAlignment="1">
      <alignment horizontal="center"/>
    </xf>
    <xf numFmtId="38" fontId="1" fillId="6" borderId="14" xfId="2" quotePrefix="1" applyFont="1" applyFill="1" applyBorder="1" applyAlignment="1">
      <alignment horizontal="right"/>
    </xf>
    <xf numFmtId="49" fontId="1" fillId="6" borderId="1" xfId="2" applyNumberFormat="1" applyFont="1" applyFill="1" applyBorder="1"/>
    <xf numFmtId="0" fontId="3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7" xfId="0" applyFont="1" applyBorder="1" applyAlignment="1">
      <alignment horizontal="left" vertical="top"/>
    </xf>
    <xf numFmtId="0" fontId="6" fillId="0" borderId="0" xfId="0" applyFont="1" applyAlignment="1">
      <alignment horizontal="distributed" vertical="center"/>
    </xf>
    <xf numFmtId="38" fontId="3" fillId="0" borderId="7" xfId="2" applyFont="1" applyFill="1" applyBorder="1" applyAlignment="1">
      <alignment horizontal="left" vertical="top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3" fillId="0" borderId="18" xfId="0" applyFont="1" applyBorder="1" applyAlignment="1">
      <alignment horizontal="right"/>
    </xf>
    <xf numFmtId="0" fontId="6" fillId="0" borderId="46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6" fillId="0" borderId="18" xfId="0" applyNumberFormat="1" applyFont="1" applyBorder="1"/>
    <xf numFmtId="0" fontId="3" fillId="0" borderId="6" xfId="0" applyFont="1" applyBorder="1" applyAlignment="1">
      <alignment horizontal="right"/>
    </xf>
    <xf numFmtId="178" fontId="6" fillId="0" borderId="18" xfId="0" applyNumberFormat="1" applyFont="1" applyBorder="1" applyAlignment="1">
      <alignment horizontal="center"/>
    </xf>
    <xf numFmtId="38" fontId="6" fillId="0" borderId="13" xfId="2" applyFont="1" applyFill="1" applyBorder="1"/>
    <xf numFmtId="0" fontId="3" fillId="0" borderId="1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80" fontId="5" fillId="0" borderId="68" xfId="2" applyNumberFormat="1" applyFont="1" applyFill="1" applyBorder="1" applyAlignment="1">
      <alignment horizontal="center" vertical="center"/>
    </xf>
    <xf numFmtId="180" fontId="5" fillId="0" borderId="37" xfId="2" applyNumberFormat="1" applyFont="1" applyFill="1" applyBorder="1" applyAlignment="1">
      <alignment horizontal="center" vertical="center"/>
    </xf>
    <xf numFmtId="180" fontId="5" fillId="0" borderId="38" xfId="2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36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vertical="center" textRotation="255" wrapText="1"/>
    </xf>
    <xf numFmtId="0" fontId="3" fillId="0" borderId="5" xfId="0" applyFont="1" applyBorder="1" applyAlignment="1">
      <alignment vertical="center" textRotation="255" wrapText="1"/>
    </xf>
    <xf numFmtId="0" fontId="3" fillId="0" borderId="33" xfId="0" applyFont="1" applyBorder="1" applyAlignment="1">
      <alignment vertical="center" textRotation="255" wrapText="1"/>
    </xf>
    <xf numFmtId="0" fontId="3" fillId="0" borderId="34" xfId="0" applyFont="1" applyBorder="1" applyAlignment="1">
      <alignment vertical="center" textRotation="255" wrapText="1"/>
    </xf>
    <xf numFmtId="180" fontId="5" fillId="0" borderId="0" xfId="0" applyNumberFormat="1" applyFont="1" applyBorder="1" applyAlignment="1">
      <alignment vertical="top" wrapText="1"/>
    </xf>
    <xf numFmtId="0" fontId="5" fillId="0" borderId="12" xfId="0" applyFont="1" applyBorder="1" applyAlignment="1">
      <alignment horizontal="center" wrapText="1"/>
    </xf>
    <xf numFmtId="0" fontId="5" fillId="0" borderId="3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20" xfId="0" applyFont="1" applyBorder="1"/>
    <xf numFmtId="0" fontId="5" fillId="0" borderId="14" xfId="0" applyFont="1" applyBorder="1"/>
    <xf numFmtId="38" fontId="5" fillId="0" borderId="15" xfId="2" applyFont="1" applyBorder="1" applyAlignment="1">
      <alignment horizontal="center"/>
    </xf>
    <xf numFmtId="0" fontId="18" fillId="0" borderId="15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78" fontId="6" fillId="0" borderId="7" xfId="0" applyNumberFormat="1" applyFont="1" applyBorder="1" applyAlignment="1"/>
    <xf numFmtId="0" fontId="0" fillId="0" borderId="7" xfId="0" applyFont="1" applyBorder="1" applyAlignment="1"/>
    <xf numFmtId="178" fontId="6" fillId="0" borderId="15" xfId="0" applyNumberFormat="1" applyFont="1" applyBorder="1" applyAlignment="1">
      <alignment horizontal="center"/>
    </xf>
    <xf numFmtId="178" fontId="6" fillId="0" borderId="20" xfId="0" applyNumberFormat="1" applyFont="1" applyBorder="1" applyAlignment="1">
      <alignment horizontal="center"/>
    </xf>
    <xf numFmtId="178" fontId="6" fillId="0" borderId="14" xfId="0" applyNumberFormat="1" applyFont="1" applyBorder="1" applyAlignment="1">
      <alignment horizontal="center"/>
    </xf>
    <xf numFmtId="187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/>
    </xf>
    <xf numFmtId="186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vertical="top" wrapText="1"/>
    </xf>
    <xf numFmtId="0" fontId="3" fillId="0" borderId="1" xfId="0" applyFont="1" applyBorder="1" applyAlignment="1">
      <alignment horizontal="center"/>
    </xf>
    <xf numFmtId="180" fontId="3" fillId="0" borderId="1" xfId="0" applyNumberFormat="1" applyFont="1" applyBorder="1" applyAlignment="1">
      <alignment horizontal="center"/>
    </xf>
    <xf numFmtId="0" fontId="3" fillId="5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8" fontId="3" fillId="0" borderId="41" xfId="2" applyFont="1" applyFill="1" applyBorder="1" applyAlignment="1">
      <alignment horizontal="right"/>
    </xf>
    <xf numFmtId="38" fontId="3" fillId="0" borderId="42" xfId="2" applyFont="1" applyFill="1" applyBorder="1" applyAlignment="1">
      <alignment horizontal="right"/>
    </xf>
    <xf numFmtId="38" fontId="3" fillId="6" borderId="39" xfId="2" applyFont="1" applyFill="1" applyBorder="1" applyAlignment="1">
      <alignment horizontal="right"/>
    </xf>
    <xf numFmtId="38" fontId="3" fillId="6" borderId="40" xfId="2" applyFont="1" applyFill="1" applyBorder="1" applyAlignment="1">
      <alignment horizontal="right"/>
    </xf>
    <xf numFmtId="38" fontId="3" fillId="0" borderId="6" xfId="2" applyFont="1" applyFill="1" applyBorder="1" applyAlignment="1">
      <alignment horizontal="right"/>
    </xf>
    <xf numFmtId="38" fontId="3" fillId="0" borderId="28" xfId="2" applyFont="1" applyFill="1" applyBorder="1" applyAlignment="1">
      <alignment horizontal="right"/>
    </xf>
    <xf numFmtId="38" fontId="3" fillId="6" borderId="15" xfId="2" applyFont="1" applyFill="1" applyBorder="1" applyAlignment="1">
      <alignment horizontal="right"/>
    </xf>
    <xf numFmtId="38" fontId="3" fillId="6" borderId="29" xfId="2" applyFont="1" applyFill="1" applyBorder="1" applyAlignment="1">
      <alignment horizontal="right"/>
    </xf>
    <xf numFmtId="38" fontId="3" fillId="6" borderId="6" xfId="2" applyFont="1" applyFill="1" applyBorder="1" applyAlignment="1">
      <alignment horizontal="right"/>
    </xf>
    <xf numFmtId="38" fontId="3" fillId="6" borderId="28" xfId="2" applyFont="1" applyFill="1" applyBorder="1" applyAlignment="1">
      <alignment horizontal="right"/>
    </xf>
    <xf numFmtId="38" fontId="3" fillId="0" borderId="18" xfId="2" applyFont="1" applyFill="1" applyBorder="1" applyAlignment="1">
      <alignment horizontal="right"/>
    </xf>
    <xf numFmtId="38" fontId="3" fillId="0" borderId="43" xfId="2" applyFont="1" applyFill="1" applyBorder="1" applyAlignment="1">
      <alignment horizontal="right"/>
    </xf>
    <xf numFmtId="0" fontId="6" fillId="0" borderId="44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left"/>
    </xf>
    <xf numFmtId="0" fontId="0" fillId="0" borderId="64" xfId="0" applyBorder="1" applyAlignment="1">
      <alignment horizontal="left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6" fillId="0" borderId="50" xfId="0" applyFont="1" applyBorder="1" applyAlignment="1">
      <alignment vertical="justify"/>
    </xf>
    <xf numFmtId="0" fontId="6" fillId="0" borderId="51" xfId="0" applyFont="1" applyBorder="1" applyAlignment="1">
      <alignment vertical="justify"/>
    </xf>
    <xf numFmtId="0" fontId="6" fillId="0" borderId="64" xfId="0" applyFont="1" applyBorder="1" applyAlignment="1"/>
    <xf numFmtId="0" fontId="0" fillId="0" borderId="64" xfId="0" applyFont="1" applyBorder="1" applyAlignment="1"/>
    <xf numFmtId="0" fontId="14" fillId="0" borderId="64" xfId="0" applyFont="1" applyBorder="1" applyAlignment="1"/>
    <xf numFmtId="0" fontId="15" fillId="0" borderId="64" xfId="0" applyFont="1" applyBorder="1" applyAlignment="1"/>
    <xf numFmtId="58" fontId="15" fillId="0" borderId="10" xfId="0" quotePrefix="1" applyNumberFormat="1" applyFont="1" applyBorder="1" applyAlignment="1">
      <alignment horizontal="center"/>
    </xf>
    <xf numFmtId="58" fontId="15" fillId="0" borderId="10" xfId="0" applyNumberFormat="1" applyFont="1" applyBorder="1" applyAlignment="1">
      <alignment horizontal="center"/>
    </xf>
    <xf numFmtId="0" fontId="15" fillId="0" borderId="7" xfId="0" applyFont="1" applyBorder="1" applyAlignment="1"/>
    <xf numFmtId="0" fontId="15" fillId="0" borderId="0" xfId="0" applyFont="1" applyAlignment="1"/>
    <xf numFmtId="0" fontId="15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0" borderId="7" xfId="4" applyFont="1" applyBorder="1" applyAlignment="1">
      <alignment horizontal="left"/>
    </xf>
    <xf numFmtId="0" fontId="3" fillId="0" borderId="7" xfId="4" applyFont="1" applyBorder="1" applyAlignment="1"/>
    <xf numFmtId="0" fontId="3" fillId="6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12" fillId="0" borderId="10" xfId="0" applyFont="1" applyBorder="1" applyAlignment="1">
      <alignment horizontal="center" vertical="top"/>
    </xf>
    <xf numFmtId="0" fontId="3" fillId="0" borderId="2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0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図１　人口の推移</a:t>
            </a:r>
          </a:p>
        </c:rich>
      </c:tx>
      <c:layout>
        <c:manualLayout>
          <c:xMode val="edge"/>
          <c:yMode val="edge"/>
          <c:x val="0.41629691919578032"/>
          <c:y val="3.95254788955576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20261666814412"/>
          <c:y val="0.19930092614197051"/>
          <c:w val="0.72619153150510685"/>
          <c:h val="0.56177220117210402"/>
        </c:manualLayout>
      </c:layout>
      <c:lineChart>
        <c:grouping val="standard"/>
        <c:varyColors val="0"/>
        <c:ser>
          <c:idx val="0"/>
          <c:order val="0"/>
          <c:tx>
            <c:v>総数</c:v>
          </c:tx>
          <c:cat>
            <c:strRef>
              <c:f>'人口の推移－２'!$A$42:$A$69</c:f>
              <c:strCache>
                <c:ptCount val="2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令和2年</c:v>
                </c:pt>
                <c:pt idx="27">
                  <c:v>3</c:v>
                </c:pt>
              </c:strCache>
            </c:strRef>
          </c:cat>
          <c:val>
            <c:numRef>
              <c:f>'人口の推移－２'!$C$42:$C$69</c:f>
              <c:numCache>
                <c:formatCode>#,##0_);[Red]\(#,##0\)</c:formatCode>
                <c:ptCount val="28"/>
                <c:pt idx="0">
                  <c:v>161262</c:v>
                </c:pt>
                <c:pt idx="1">
                  <c:v>160535</c:v>
                </c:pt>
                <c:pt idx="2">
                  <c:v>160100</c:v>
                </c:pt>
                <c:pt idx="3">
                  <c:v>160661</c:v>
                </c:pt>
                <c:pt idx="4">
                  <c:v>161644</c:v>
                </c:pt>
                <c:pt idx="5">
                  <c:v>162144</c:v>
                </c:pt>
                <c:pt idx="6">
                  <c:v>163809</c:v>
                </c:pt>
                <c:pt idx="7">
                  <c:v>164761</c:v>
                </c:pt>
                <c:pt idx="8">
                  <c:v>166098</c:v>
                </c:pt>
                <c:pt idx="9">
                  <c:v>167874</c:v>
                </c:pt>
                <c:pt idx="10">
                  <c:v>169187</c:v>
                </c:pt>
                <c:pt idx="11">
                  <c:v>170327</c:v>
                </c:pt>
                <c:pt idx="12">
                  <c:v>171302</c:v>
                </c:pt>
                <c:pt idx="13">
                  <c:v>172030</c:v>
                </c:pt>
                <c:pt idx="14">
                  <c:v>174785</c:v>
                </c:pt>
                <c:pt idx="15">
                  <c:v>175716</c:v>
                </c:pt>
                <c:pt idx="16">
                  <c:v>176986</c:v>
                </c:pt>
                <c:pt idx="17">
                  <c:v>176471</c:v>
                </c:pt>
                <c:pt idx="18">
                  <c:v>176785</c:v>
                </c:pt>
                <c:pt idx="19">
                  <c:v>180144</c:v>
                </c:pt>
                <c:pt idx="20">
                  <c:v>180194</c:v>
                </c:pt>
                <c:pt idx="21">
                  <c:v>182092</c:v>
                </c:pt>
                <c:pt idx="22">
                  <c:v>182897</c:v>
                </c:pt>
                <c:pt idx="23">
                  <c:v>185101</c:v>
                </c:pt>
                <c:pt idx="24">
                  <c:v>186375</c:v>
                </c:pt>
                <c:pt idx="25">
                  <c:v>187199</c:v>
                </c:pt>
                <c:pt idx="26">
                  <c:v>188461</c:v>
                </c:pt>
                <c:pt idx="27">
                  <c:v>190126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E7-44EC-A7C8-42EEB7635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41760"/>
        <c:axId val="92343680"/>
      </c:lineChart>
      <c:catAx>
        <c:axId val="9234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年次</a:t>
                </a:r>
              </a:p>
            </c:rich>
          </c:tx>
          <c:layout>
            <c:manualLayout>
              <c:xMode val="edge"/>
              <c:yMode val="edge"/>
              <c:x val="0.47326385172727192"/>
              <c:y val="0.82417377897692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343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2343680"/>
        <c:scaling>
          <c:orientation val="minMax"/>
          <c:min val="15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人口数</a:t>
                </a:r>
              </a:p>
            </c:rich>
          </c:tx>
          <c:layout>
            <c:manualLayout>
              <c:xMode val="edge"/>
              <c:yMode val="edge"/>
              <c:x val="1.9838613923259592E-2"/>
              <c:y val="0.427504108715382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341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9518640267054064"/>
          <c:y val="7.729505839742061E-2"/>
          <c:w val="0.10738095238095238"/>
          <c:h val="2.56144675840753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&amp;C７</c:oddFooter>
    </c:headerFooter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図２　外国人住民人口の推移</a:t>
            </a:r>
          </a:p>
        </c:rich>
      </c:tx>
      <c:layout>
        <c:manualLayout>
          <c:xMode val="edge"/>
          <c:yMode val="edge"/>
          <c:x val="0.34175137198759242"/>
          <c:y val="3.6363791735335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1232049058372"/>
          <c:y val="0.21860489939691521"/>
          <c:w val="0.86532128794666707"/>
          <c:h val="0.5604657527091127"/>
        </c:manualLayout>
      </c:layout>
      <c:lineChart>
        <c:grouping val="standard"/>
        <c:varyColors val="0"/>
        <c:ser>
          <c:idx val="1"/>
          <c:order val="0"/>
          <c:cat>
            <c:strRef>
              <c:f>外国人推移!$A$3:$A$27</c:f>
              <c:strCache>
                <c:ptCount val="25"/>
                <c:pt idx="0">
                  <c:v>平成9年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令和2年</c:v>
                </c:pt>
                <c:pt idx="24">
                  <c:v>3</c:v>
                </c:pt>
              </c:strCache>
            </c:strRef>
          </c:cat>
          <c:val>
            <c:numRef>
              <c:f>外国人推移!$F$3:$F$27</c:f>
              <c:numCache>
                <c:formatCode>#,##0;"△ "#,##0</c:formatCode>
                <c:ptCount val="25"/>
                <c:pt idx="0">
                  <c:v>2636</c:v>
                </c:pt>
                <c:pt idx="1">
                  <c:v>2724</c:v>
                </c:pt>
                <c:pt idx="2">
                  <c:v>2693</c:v>
                </c:pt>
                <c:pt idx="3">
                  <c:v>2759</c:v>
                </c:pt>
                <c:pt idx="4">
                  <c:v>3003</c:v>
                </c:pt>
                <c:pt idx="5">
                  <c:v>3019</c:v>
                </c:pt>
                <c:pt idx="6">
                  <c:v>2904</c:v>
                </c:pt>
                <c:pt idx="7">
                  <c:v>2871</c:v>
                </c:pt>
                <c:pt idx="8">
                  <c:v>2878</c:v>
                </c:pt>
                <c:pt idx="9">
                  <c:v>2961</c:v>
                </c:pt>
                <c:pt idx="10">
                  <c:v>3005</c:v>
                </c:pt>
                <c:pt idx="11">
                  <c:v>3200</c:v>
                </c:pt>
                <c:pt idx="12">
                  <c:v>3204</c:v>
                </c:pt>
                <c:pt idx="13">
                  <c:v>3103</c:v>
                </c:pt>
                <c:pt idx="14">
                  <c:v>3107</c:v>
                </c:pt>
                <c:pt idx="15">
                  <c:v>2976</c:v>
                </c:pt>
                <c:pt idx="16">
                  <c:v>2844</c:v>
                </c:pt>
                <c:pt idx="17">
                  <c:v>2794</c:v>
                </c:pt>
                <c:pt idx="18">
                  <c:v>2958</c:v>
                </c:pt>
                <c:pt idx="19">
                  <c:v>3013</c:v>
                </c:pt>
                <c:pt idx="20">
                  <c:v>3376</c:v>
                </c:pt>
                <c:pt idx="21">
                  <c:v>3635</c:v>
                </c:pt>
                <c:pt idx="22">
                  <c:v>3813</c:v>
                </c:pt>
                <c:pt idx="23">
                  <c:v>3943</c:v>
                </c:pt>
                <c:pt idx="24">
                  <c:v>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C2-4DA3-91CA-5F52745C3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82080"/>
        <c:axId val="95584256"/>
      </c:lineChart>
      <c:catAx>
        <c:axId val="9558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年次</a:t>
                </a:r>
              </a:p>
            </c:rich>
          </c:tx>
          <c:layout>
            <c:manualLayout>
              <c:xMode val="edge"/>
              <c:yMode val="edge"/>
              <c:x val="0.5353544190814532"/>
              <c:y val="0.86545467863030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84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5584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人口数</a:t>
                </a:r>
              </a:p>
            </c:rich>
          </c:tx>
          <c:layout>
            <c:manualLayout>
              <c:xMode val="edge"/>
              <c:yMode val="edge"/>
              <c:x val="1.0298965154608196E-3"/>
              <c:y val="0.447357138497222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82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3934828543548413E-2"/>
          <c:y val="0.10194277631241706"/>
          <c:w val="0.8037799065730753"/>
          <c:h val="0.832598749630956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年齢構成!$L$4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年齢構成!$K$5:$K$24</c:f>
              <c:strCache>
                <c:ptCount val="20"/>
                <c:pt idx="0">
                  <c:v>０～４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95以上</c:v>
                </c:pt>
              </c:strCache>
            </c:strRef>
          </c:cat>
          <c:val>
            <c:numRef>
              <c:f>年齢構成!$L$5:$L$24</c:f>
              <c:numCache>
                <c:formatCode>#,##0_);[Red]\(#,##0\)</c:formatCode>
                <c:ptCount val="20"/>
                <c:pt idx="0">
                  <c:v>3958</c:v>
                </c:pt>
                <c:pt idx="1">
                  <c:v>4348</c:v>
                </c:pt>
                <c:pt idx="2">
                  <c:v>4078</c:v>
                </c:pt>
                <c:pt idx="3">
                  <c:v>3995</c:v>
                </c:pt>
                <c:pt idx="4">
                  <c:v>5448</c:v>
                </c:pt>
                <c:pt idx="5">
                  <c:v>5926</c:v>
                </c:pt>
                <c:pt idx="6">
                  <c:v>5934</c:v>
                </c:pt>
                <c:pt idx="7">
                  <c:v>6951</c:v>
                </c:pt>
                <c:pt idx="8">
                  <c:v>7411</c:v>
                </c:pt>
                <c:pt idx="9">
                  <c:v>8068</c:v>
                </c:pt>
                <c:pt idx="10">
                  <c:v>7443</c:v>
                </c:pt>
                <c:pt idx="11">
                  <c:v>6701</c:v>
                </c:pt>
                <c:pt idx="12">
                  <c:v>4874</c:v>
                </c:pt>
                <c:pt idx="13">
                  <c:v>4373</c:v>
                </c:pt>
                <c:pt idx="14">
                  <c:v>4854</c:v>
                </c:pt>
                <c:pt idx="15">
                  <c:v>3521</c:v>
                </c:pt>
                <c:pt idx="16">
                  <c:v>2513</c:v>
                </c:pt>
                <c:pt idx="17">
                  <c:v>1661</c:v>
                </c:pt>
                <c:pt idx="18">
                  <c:v>736</c:v>
                </c:pt>
                <c:pt idx="19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C-46CD-8048-E140D237E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99968"/>
        <c:axId val="88901504"/>
      </c:barChart>
      <c:catAx>
        <c:axId val="88899968"/>
        <c:scaling>
          <c:orientation val="minMax"/>
        </c:scaling>
        <c:delete val="1"/>
        <c:axPos val="r"/>
        <c:numFmt formatCode="General" sourceLinked="0"/>
        <c:majorTickMark val="out"/>
        <c:minorTickMark val="none"/>
        <c:tickLblPos val="none"/>
        <c:crossAx val="88901504"/>
        <c:crosses val="autoZero"/>
        <c:auto val="1"/>
        <c:lblAlgn val="ctr"/>
        <c:lblOffset val="100"/>
        <c:noMultiLvlLbl val="0"/>
      </c:catAx>
      <c:valAx>
        <c:axId val="88901504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人数（人）</a:t>
                </a:r>
              </a:p>
            </c:rich>
          </c:tx>
          <c:layout>
            <c:manualLayout>
              <c:xMode val="edge"/>
              <c:yMode val="edge"/>
              <c:x val="0.40863848697613159"/>
              <c:y val="0.966015527416304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8899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 pitchFamily="17" charset="-128"/>
          <a:ea typeface="ＭＳ 明朝" pitchFamily="17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215633423180593"/>
          <c:y val="8.6526576019777743E-2"/>
          <c:w val="0.7304582210242585"/>
          <c:h val="0.828182941903584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年齢構成!$N$4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年齢構成!$M$5:$M$24</c:f>
              <c:strCache>
                <c:ptCount val="20"/>
                <c:pt idx="0">
                  <c:v>０～４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95以上</c:v>
                </c:pt>
              </c:strCache>
            </c:strRef>
          </c:cat>
          <c:val>
            <c:numRef>
              <c:f>年齢構成!$N$5:$N$24</c:f>
              <c:numCache>
                <c:formatCode>#,##0_);[Red]\(#,##0\)</c:formatCode>
                <c:ptCount val="20"/>
                <c:pt idx="0">
                  <c:v>3665</c:v>
                </c:pt>
                <c:pt idx="1">
                  <c:v>4072</c:v>
                </c:pt>
                <c:pt idx="2">
                  <c:v>3914</c:v>
                </c:pt>
                <c:pt idx="3">
                  <c:v>3828</c:v>
                </c:pt>
                <c:pt idx="4">
                  <c:v>5661</c:v>
                </c:pt>
                <c:pt idx="5">
                  <c:v>5762</c:v>
                </c:pt>
                <c:pt idx="6">
                  <c:v>5925</c:v>
                </c:pt>
                <c:pt idx="7">
                  <c:v>6771</c:v>
                </c:pt>
                <c:pt idx="8">
                  <c:v>7393</c:v>
                </c:pt>
                <c:pt idx="9">
                  <c:v>7973</c:v>
                </c:pt>
                <c:pt idx="10">
                  <c:v>7448</c:v>
                </c:pt>
                <c:pt idx="11">
                  <c:v>6265</c:v>
                </c:pt>
                <c:pt idx="12">
                  <c:v>4882</c:v>
                </c:pt>
                <c:pt idx="13">
                  <c:v>4461</c:v>
                </c:pt>
                <c:pt idx="14">
                  <c:v>5619</c:v>
                </c:pt>
                <c:pt idx="15">
                  <c:v>4494</c:v>
                </c:pt>
                <c:pt idx="16">
                  <c:v>3904</c:v>
                </c:pt>
                <c:pt idx="17">
                  <c:v>2951</c:v>
                </c:pt>
                <c:pt idx="18">
                  <c:v>1594</c:v>
                </c:pt>
                <c:pt idx="19">
                  <c:v>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4-4AC4-A286-967A5D007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18880"/>
        <c:axId val="139972608"/>
      </c:barChart>
      <c:catAx>
        <c:axId val="13981888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年　齢</a:t>
                </a:r>
              </a:p>
            </c:rich>
          </c:tx>
          <c:layout>
            <c:manualLayout>
              <c:xMode val="edge"/>
              <c:yMode val="edge"/>
              <c:x val="5.1671400312497555E-2"/>
              <c:y val="2.2781633136401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997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72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人数（人）</a:t>
                </a:r>
              </a:p>
            </c:rich>
          </c:tx>
          <c:layout>
            <c:manualLayout>
              <c:xMode val="edge"/>
              <c:yMode val="edge"/>
              <c:x val="0.49552235589319682"/>
              <c:y val="0.94640127956813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9818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 pitchFamily="17" charset="-128"/>
          <a:ea typeface="ＭＳ 明朝" pitchFamily="17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ＭＳ ゴシック" pitchFamily="49" charset="-128"/>
                <a:ea typeface="ＭＳ ゴシック" pitchFamily="49" charset="-128"/>
              </a:defRPr>
            </a:pPr>
            <a:r>
              <a:rPr lang="ja-JP" sz="1400">
                <a:latin typeface="ＭＳ ゴシック" pitchFamily="49" charset="-128"/>
                <a:ea typeface="ＭＳ ゴシック" pitchFamily="49" charset="-128"/>
              </a:rPr>
              <a:t>図４　年齢（</a:t>
            </a:r>
            <a:r>
              <a:rPr lang="en-US" altLang="ja-JP" sz="1400">
                <a:latin typeface="ＭＳ ゴシック" pitchFamily="49" charset="-128"/>
                <a:ea typeface="ＭＳ ゴシック" pitchFamily="49" charset="-128"/>
              </a:rPr>
              <a:t>10</a:t>
            </a:r>
            <a:r>
              <a:rPr lang="ja-JP" sz="1400">
                <a:latin typeface="ＭＳ ゴシック" pitchFamily="49" charset="-128"/>
                <a:ea typeface="ＭＳ ゴシック" pitchFamily="49" charset="-128"/>
              </a:rPr>
              <a:t>歳階級）別人口構成比</a:t>
            </a:r>
          </a:p>
        </c:rich>
      </c:tx>
      <c:layout>
        <c:manualLayout>
          <c:xMode val="edge"/>
          <c:yMode val="edge"/>
          <c:x val="0.24628909568122168"/>
          <c:y val="1.0236220472440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11152772570088"/>
          <c:y val="0.17621609798775545"/>
          <c:w val="0.58333446361619468"/>
          <c:h val="0.76562694709002665"/>
        </c:manualLayout>
      </c:layout>
      <c:doughnutChart>
        <c:varyColors val="1"/>
        <c:ser>
          <c:idx val="0"/>
          <c:order val="0"/>
          <c:tx>
            <c:strRef>
              <c:f>構成比!$A$6:$A$15</c:f>
              <c:strCache>
                <c:ptCount val="10"/>
                <c:pt idx="0">
                  <c:v>０～９歳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80～89歳</c:v>
                </c:pt>
                <c:pt idx="9">
                  <c:v>90歳以上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"/>
              <c:layout>
                <c:manualLayout>
                  <c:x val="2.3809523809523812E-2"/>
                  <c:y val="-2.0833333333333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1D-41BA-9B0F-E56A3181C020}"/>
                </c:ext>
              </c:extLst>
            </c:dLbl>
            <c:dLbl>
              <c:idx val="2"/>
              <c:layout>
                <c:manualLayout>
                  <c:x val="0"/>
                  <c:y val="1.38888888888893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1D-41BA-9B0F-E56A3181C020}"/>
                </c:ext>
              </c:extLst>
            </c:dLbl>
            <c:dLbl>
              <c:idx val="8"/>
              <c:layout>
                <c:manualLayout>
                  <c:x val="-5.2640722068014865E-2"/>
                  <c:y val="-0.15104493126478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1D-41BA-9B0F-E56A3181C020}"/>
                </c:ext>
              </c:extLst>
            </c:dLbl>
            <c:dLbl>
              <c:idx val="9"/>
              <c:layout>
                <c:manualLayout>
                  <c:x val="2.7066598689552294E-2"/>
                  <c:y val="-0.17779449598503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1D-41BA-9B0F-E56A3181C02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構成比!$A$6:$A$15</c:f>
              <c:strCache>
                <c:ptCount val="10"/>
                <c:pt idx="0">
                  <c:v>０～９歳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80～89歳</c:v>
                </c:pt>
                <c:pt idx="9">
                  <c:v>90歳以上</c:v>
                </c:pt>
              </c:strCache>
            </c:strRef>
          </c:cat>
          <c:val>
            <c:numRef>
              <c:f>構成比!$E$6:$E$15</c:f>
              <c:numCache>
                <c:formatCode>0.00_ </c:formatCode>
                <c:ptCount val="10"/>
                <c:pt idx="0">
                  <c:v>8.4380884255704114</c:v>
                </c:pt>
                <c:pt idx="1">
                  <c:v>8.3181679517793476</c:v>
                </c:pt>
                <c:pt idx="2">
                  <c:v>11.990469478135553</c:v>
                </c:pt>
                <c:pt idx="3">
                  <c:v>13.454761579163291</c:v>
                </c:pt>
                <c:pt idx="4">
                  <c:v>16.223451816164015</c:v>
                </c:pt>
                <c:pt idx="5">
                  <c:v>14.651862449112693</c:v>
                </c:pt>
                <c:pt idx="6">
                  <c:v>9.7777263498942801</c:v>
                </c:pt>
                <c:pt idx="7">
                  <c:v>9.7240777168824888</c:v>
                </c:pt>
                <c:pt idx="8">
                  <c:v>5.8008899361476072</c:v>
                </c:pt>
                <c:pt idx="9">
                  <c:v>1.620504297150311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1D-41BA-9B0F-E56A3181C0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明朝" pitchFamily="17" charset="-128"/>
          <a:ea typeface="ＭＳ 明朝" pitchFamily="17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32806537480688"/>
          <c:y val="0.14406848524740046"/>
          <c:w val="0.77842880326984576"/>
          <c:h val="0.79442666605449863"/>
        </c:manualLayout>
      </c:layout>
      <c:lineChart>
        <c:grouping val="standard"/>
        <c:varyColors val="0"/>
        <c:ser>
          <c:idx val="0"/>
          <c:order val="0"/>
          <c:tx>
            <c:v>総数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平均年齢!$G$4:$G$24</c:f>
              <c:strCache>
                <c:ptCount val="21"/>
                <c:pt idx="0">
                  <c:v>平13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令2</c:v>
                </c:pt>
                <c:pt idx="20">
                  <c:v>3</c:v>
                </c:pt>
              </c:strCache>
            </c:strRef>
          </c:cat>
          <c:val>
            <c:numRef>
              <c:f>平均年齢!$H$4:$H$24</c:f>
              <c:numCache>
                <c:formatCode>0.0_);[Red]\(0.0\)</c:formatCode>
                <c:ptCount val="21"/>
                <c:pt idx="0">
                  <c:v>40.1</c:v>
                </c:pt>
                <c:pt idx="1">
                  <c:v>40.4</c:v>
                </c:pt>
                <c:pt idx="2">
                  <c:v>40.6</c:v>
                </c:pt>
                <c:pt idx="3">
                  <c:v>40.814477471673356</c:v>
                </c:pt>
                <c:pt idx="4">
                  <c:v>41.1</c:v>
                </c:pt>
                <c:pt idx="5">
                  <c:v>41.4</c:v>
                </c:pt>
                <c:pt idx="6">
                  <c:v>41.6</c:v>
                </c:pt>
                <c:pt idx="7">
                  <c:v>41.8</c:v>
                </c:pt>
                <c:pt idx="8">
                  <c:v>42.02</c:v>
                </c:pt>
                <c:pt idx="9">
                  <c:v>42.24</c:v>
                </c:pt>
                <c:pt idx="10">
                  <c:v>42.59</c:v>
                </c:pt>
                <c:pt idx="11" formatCode="#,##0.0">
                  <c:v>42.85</c:v>
                </c:pt>
                <c:pt idx="12" formatCode="#,##0.0">
                  <c:v>42.96</c:v>
                </c:pt>
                <c:pt idx="13" formatCode="#,##0.0">
                  <c:v>43.2</c:v>
                </c:pt>
                <c:pt idx="14" formatCode="#,##0.0">
                  <c:v>43.3</c:v>
                </c:pt>
                <c:pt idx="15" formatCode="#,##0.0">
                  <c:v>43.5</c:v>
                </c:pt>
                <c:pt idx="16" formatCode="#,##0.0">
                  <c:v>43.5</c:v>
                </c:pt>
                <c:pt idx="17" formatCode="#,##0.0">
                  <c:v>43.7</c:v>
                </c:pt>
                <c:pt idx="18" formatCode="#,##0.0">
                  <c:v>44.4</c:v>
                </c:pt>
                <c:pt idx="19" formatCode="#,##0.0">
                  <c:v>44.6</c:v>
                </c:pt>
                <c:pt idx="20" formatCode="#,##0.0">
                  <c:v>44.8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0D-4B7B-AABD-0ECF083E5D3B}"/>
            </c:ext>
          </c:extLst>
        </c:ser>
        <c:ser>
          <c:idx val="1"/>
          <c:order val="1"/>
          <c:tx>
            <c:v>男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平均年齢!$G$4:$G$24</c:f>
              <c:strCache>
                <c:ptCount val="21"/>
                <c:pt idx="0">
                  <c:v>平13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令2</c:v>
                </c:pt>
                <c:pt idx="20">
                  <c:v>3</c:v>
                </c:pt>
              </c:strCache>
            </c:strRef>
          </c:cat>
          <c:val>
            <c:numRef>
              <c:f>平均年齢!$I$4:$I$24</c:f>
              <c:numCache>
                <c:formatCode>0.0_);[Red]\(0.0\)</c:formatCode>
                <c:ptCount val="21"/>
                <c:pt idx="0">
                  <c:v>39</c:v>
                </c:pt>
                <c:pt idx="1">
                  <c:v>39</c:v>
                </c:pt>
                <c:pt idx="2">
                  <c:v>39.200000000000003</c:v>
                </c:pt>
                <c:pt idx="3">
                  <c:v>39.502671574447874</c:v>
                </c:pt>
                <c:pt idx="4">
                  <c:v>39.799999999999997</c:v>
                </c:pt>
                <c:pt idx="5">
                  <c:v>40.1</c:v>
                </c:pt>
                <c:pt idx="6">
                  <c:v>40.4</c:v>
                </c:pt>
                <c:pt idx="7">
                  <c:v>40.5</c:v>
                </c:pt>
                <c:pt idx="8">
                  <c:v>40.78</c:v>
                </c:pt>
                <c:pt idx="9">
                  <c:v>40.96</c:v>
                </c:pt>
                <c:pt idx="10">
                  <c:v>41.29</c:v>
                </c:pt>
                <c:pt idx="11" formatCode="#,##0.0">
                  <c:v>41.54</c:v>
                </c:pt>
                <c:pt idx="12" formatCode="#,##0.0">
                  <c:v>41.66</c:v>
                </c:pt>
                <c:pt idx="13" formatCode="#,##0.0">
                  <c:v>41.9</c:v>
                </c:pt>
                <c:pt idx="14" formatCode="#,##0.0">
                  <c:v>42</c:v>
                </c:pt>
                <c:pt idx="15" formatCode="#,##0.0">
                  <c:v>42.1</c:v>
                </c:pt>
                <c:pt idx="16" formatCode="#,##0.0">
                  <c:v>42.2</c:v>
                </c:pt>
                <c:pt idx="17" formatCode="#,##0.0">
                  <c:v>42.4</c:v>
                </c:pt>
                <c:pt idx="18" formatCode="#,##0.0">
                  <c:v>43</c:v>
                </c:pt>
                <c:pt idx="19" formatCode="#,##0.0">
                  <c:v>43.2</c:v>
                </c:pt>
                <c:pt idx="20" formatCode="#,##0.0">
                  <c:v>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D-4B7B-AABD-0ECF083E5D3B}"/>
            </c:ext>
          </c:extLst>
        </c:ser>
        <c:ser>
          <c:idx val="2"/>
          <c:order val="2"/>
          <c:tx>
            <c:v>女</c:v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strRef>
              <c:f>平均年齢!$G$4:$G$24</c:f>
              <c:strCache>
                <c:ptCount val="21"/>
                <c:pt idx="0">
                  <c:v>平13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令2</c:v>
                </c:pt>
                <c:pt idx="20">
                  <c:v>3</c:v>
                </c:pt>
              </c:strCache>
            </c:strRef>
          </c:cat>
          <c:val>
            <c:numRef>
              <c:f>平均年齢!$J$4:$J$24</c:f>
              <c:numCache>
                <c:formatCode>0.0_);[Red]\(0.0\)</c:formatCode>
                <c:ptCount val="21"/>
                <c:pt idx="0">
                  <c:v>41</c:v>
                </c:pt>
                <c:pt idx="1">
                  <c:v>41.7</c:v>
                </c:pt>
                <c:pt idx="2">
                  <c:v>41.9</c:v>
                </c:pt>
                <c:pt idx="3">
                  <c:v>42.113526427907303</c:v>
                </c:pt>
                <c:pt idx="4">
                  <c:v>42.4</c:v>
                </c:pt>
                <c:pt idx="5">
                  <c:v>42.6</c:v>
                </c:pt>
                <c:pt idx="6">
                  <c:v>42.9</c:v>
                </c:pt>
                <c:pt idx="7">
                  <c:v>43</c:v>
                </c:pt>
                <c:pt idx="8">
                  <c:v>43.24</c:v>
                </c:pt>
                <c:pt idx="9" formatCode="General">
                  <c:v>43.49</c:v>
                </c:pt>
                <c:pt idx="10" formatCode="#,##0.0">
                  <c:v>43.86</c:v>
                </c:pt>
                <c:pt idx="11" formatCode="#,##0.0">
                  <c:v>44.12</c:v>
                </c:pt>
                <c:pt idx="12" formatCode="#,##0.0">
                  <c:v>44.2</c:v>
                </c:pt>
                <c:pt idx="13" formatCode="#,##0.0">
                  <c:v>44.5</c:v>
                </c:pt>
                <c:pt idx="14" formatCode="#,##0.0">
                  <c:v>44.6</c:v>
                </c:pt>
                <c:pt idx="15" formatCode="#,##0.0">
                  <c:v>44.7</c:v>
                </c:pt>
                <c:pt idx="16" formatCode="#,##0.0">
                  <c:v>44.8</c:v>
                </c:pt>
                <c:pt idx="17" formatCode="#,##0.0">
                  <c:v>45</c:v>
                </c:pt>
                <c:pt idx="18" formatCode="#,##0.0">
                  <c:v>45.7</c:v>
                </c:pt>
                <c:pt idx="19" formatCode="#,##0.0">
                  <c:v>45.9</c:v>
                </c:pt>
                <c:pt idx="20" formatCode="#,##0.0">
                  <c:v>46.1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0D-4B7B-AABD-0ECF083E5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00448"/>
        <c:axId val="140602752"/>
      </c:lineChart>
      <c:catAx>
        <c:axId val="14060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年次</a:t>
                </a:r>
              </a:p>
            </c:rich>
          </c:tx>
          <c:layout>
            <c:manualLayout>
              <c:xMode val="edge"/>
              <c:yMode val="edge"/>
              <c:x val="0.89839434192863299"/>
              <c:y val="0.949589490968801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6027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0602752"/>
        <c:scaling>
          <c:orientation val="minMax"/>
          <c:max val="5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</a:t>
                </a:r>
              </a:p>
            </c:rich>
          </c:tx>
          <c:layout>
            <c:manualLayout>
              <c:xMode val="edge"/>
              <c:yMode val="edge"/>
              <c:x val="2.3639411485778948E-3"/>
              <c:y val="0.48032536749233606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60044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7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74308867419942415"/>
          <c:y val="2.0125139156367048E-2"/>
          <c:w val="0.17021337981607731"/>
          <c:h val="8.43557310438236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&amp;C&amp;14第１２表　&amp;A</c:oddHead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0</xdr:rowOff>
    </xdr:from>
    <xdr:to>
      <xdr:col>9</xdr:col>
      <xdr:colOff>400050</xdr:colOff>
      <xdr:row>50</xdr:row>
      <xdr:rowOff>95250</xdr:rowOff>
    </xdr:to>
    <xdr:graphicFrame macro="">
      <xdr:nvGraphicFramePr>
        <xdr:cNvPr id="6103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0.12202</cdr:x>
      <cdr:y>0.78271</cdr:y>
    </cdr:from>
    <cdr:to>
      <cdr:x>0.20833</cdr:x>
      <cdr:y>0.81308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81050" y="63817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平成</a:t>
          </a:r>
        </a:p>
      </cdr:txBody>
    </cdr:sp>
  </cdr:relSizeAnchor>
  <cdr:relSizeAnchor xmlns:cdr="http://schemas.openxmlformats.org/drawingml/2006/chartDrawing">
    <cdr:from>
      <cdr:x>0.12202</cdr:x>
      <cdr:y>0.78271</cdr:y>
    </cdr:from>
    <cdr:to>
      <cdr:x>0.20833</cdr:x>
      <cdr:y>0.81308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781050" y="63817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平成</a:t>
          </a:r>
        </a:p>
      </cdr:txBody>
    </cdr:sp>
  </cdr:relSizeAnchor>
  <cdr:relSizeAnchor xmlns:cdr="http://schemas.openxmlformats.org/drawingml/2006/chartDrawing">
    <cdr:from>
      <cdr:x>0.12202</cdr:x>
      <cdr:y>0.78271</cdr:y>
    </cdr:from>
    <cdr:to>
      <cdr:x>0.20833</cdr:x>
      <cdr:y>0.81308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781050" y="63817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平成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76200</xdr:rowOff>
    </xdr:from>
    <xdr:to>
      <xdr:col>6</xdr:col>
      <xdr:colOff>800100</xdr:colOff>
      <xdr:row>50</xdr:row>
      <xdr:rowOff>114300</xdr:rowOff>
    </xdr:to>
    <xdr:graphicFrame macro="">
      <xdr:nvGraphicFramePr>
        <xdr:cNvPr id="15164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28575</xdr:rowOff>
    </xdr:from>
    <xdr:to>
      <xdr:col>4</xdr:col>
      <xdr:colOff>219075</xdr:colOff>
      <xdr:row>48</xdr:row>
      <xdr:rowOff>19050</xdr:rowOff>
    </xdr:to>
    <xdr:graphicFrame macro="">
      <xdr:nvGraphicFramePr>
        <xdr:cNvPr id="104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104775</xdr:colOff>
      <xdr:row>3</xdr:row>
      <xdr:rowOff>152400</xdr:rowOff>
    </xdr:from>
    <xdr:to>
      <xdr:col>9</xdr:col>
      <xdr:colOff>209550</xdr:colOff>
      <xdr:row>48</xdr:row>
      <xdr:rowOff>142875</xdr:rowOff>
    </xdr:to>
    <xdr:graphicFrame macro="">
      <xdr:nvGraphicFramePr>
        <xdr:cNvPr id="1045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15</xdr:row>
      <xdr:rowOff>57150</xdr:rowOff>
    </xdr:from>
    <xdr:to>
      <xdr:col>7</xdr:col>
      <xdr:colOff>476250</xdr:colOff>
      <xdr:row>37</xdr:row>
      <xdr:rowOff>133350</xdr:rowOff>
    </xdr:to>
    <xdr:graphicFrame macro="">
      <xdr:nvGraphicFramePr>
        <xdr:cNvPr id="83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400050</xdr:colOff>
      <xdr:row>25</xdr:row>
      <xdr:rowOff>142875</xdr:rowOff>
    </xdr:from>
    <xdr:ext cx="1028699" cy="642484"/>
    <xdr:sp macro="" textlink="">
      <xdr:nvSpPr>
        <xdr:cNvPr id="3" name="テキスト ボックス 2"/>
        <xdr:cNvSpPr txBox="1"/>
      </xdr:nvSpPr>
      <xdr:spPr>
        <a:xfrm>
          <a:off x="2505075" y="7258050"/>
          <a:ext cx="1028699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総数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  <a:p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190,126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人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（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100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％）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9525</xdr:rowOff>
    </xdr:from>
    <xdr:to>
      <xdr:col>4</xdr:col>
      <xdr:colOff>148036</xdr:colOff>
      <xdr:row>30</xdr:row>
      <xdr:rowOff>152853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8448675"/>
          <a:ext cx="2395936" cy="829128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47625</xdr:rowOff>
    </xdr:from>
    <xdr:to>
      <xdr:col>9</xdr:col>
      <xdr:colOff>383545</xdr:colOff>
      <xdr:row>30</xdr:row>
      <xdr:rowOff>56829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8486775"/>
          <a:ext cx="2993395" cy="6950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38100</xdr:rowOff>
    </xdr:from>
    <xdr:to>
      <xdr:col>3</xdr:col>
      <xdr:colOff>545057</xdr:colOff>
      <xdr:row>31</xdr:row>
      <xdr:rowOff>9978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8305800"/>
          <a:ext cx="2621507" cy="829128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26</xdr:row>
      <xdr:rowOff>47625</xdr:rowOff>
    </xdr:from>
    <xdr:to>
      <xdr:col>6</xdr:col>
      <xdr:colOff>468857</xdr:colOff>
      <xdr:row>31</xdr:row>
      <xdr:rowOff>19503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8075" y="8315325"/>
          <a:ext cx="2621507" cy="8291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5</xdr:col>
      <xdr:colOff>600075</xdr:colOff>
      <xdr:row>12</xdr:row>
      <xdr:rowOff>123825</xdr:rowOff>
    </xdr:to>
    <xdr:graphicFrame macro="">
      <xdr:nvGraphicFramePr>
        <xdr:cNvPr id="1342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35"/>
  <sheetViews>
    <sheetView tabSelected="1" view="pageLayout" zoomScale="80" zoomScaleNormal="100" zoomScaleSheetLayoutView="100" zoomScalePageLayoutView="80" workbookViewId="0">
      <selection activeCell="E36" sqref="E36"/>
    </sheetView>
  </sheetViews>
  <sheetFormatPr defaultRowHeight="13.5"/>
  <cols>
    <col min="1" max="3" width="3.25" style="6" customWidth="1"/>
    <col min="4" max="15" width="6.625" style="6" customWidth="1"/>
    <col min="16" max="16" width="9.5" style="6" bestFit="1" customWidth="1"/>
    <col min="17" max="18" width="5.25" style="127" bestFit="1" customWidth="1"/>
    <col min="19" max="31" width="6.125" style="6" customWidth="1"/>
    <col min="32" max="16384" width="9" style="6"/>
  </cols>
  <sheetData>
    <row r="1" spans="1:31" s="218" customFormat="1" ht="28.5" customHeight="1">
      <c r="A1" s="468" t="s">
        <v>0</v>
      </c>
      <c r="B1" s="469"/>
      <c r="C1" s="470"/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219" t="s">
        <v>1</v>
      </c>
      <c r="Q1" s="124"/>
      <c r="R1" s="128"/>
    </row>
    <row r="2" spans="1:31" ht="22.5" customHeight="1">
      <c r="A2" s="472" t="s">
        <v>16</v>
      </c>
      <c r="B2" s="473"/>
      <c r="C2" s="474"/>
      <c r="D2" s="235">
        <v>94834</v>
      </c>
      <c r="E2" s="235">
        <v>94784</v>
      </c>
      <c r="F2" s="235">
        <v>94690</v>
      </c>
      <c r="G2" s="235">
        <v>95418</v>
      </c>
      <c r="H2" s="235">
        <v>95850</v>
      </c>
      <c r="I2" s="235">
        <v>95859</v>
      </c>
      <c r="J2" s="235">
        <v>95895</v>
      </c>
      <c r="K2" s="235">
        <v>95890</v>
      </c>
      <c r="L2" s="235">
        <v>95797</v>
      </c>
      <c r="M2" s="235">
        <v>95776</v>
      </c>
      <c r="N2" s="235">
        <v>95828</v>
      </c>
      <c r="O2" s="235">
        <v>95812</v>
      </c>
      <c r="P2" s="482"/>
      <c r="Q2" s="124"/>
    </row>
    <row r="3" spans="1:31" ht="22.5" customHeight="1">
      <c r="A3" s="475" t="s">
        <v>170</v>
      </c>
      <c r="B3" s="478" t="s">
        <v>3</v>
      </c>
      <c r="C3" s="478"/>
      <c r="D3" s="235">
        <v>92234</v>
      </c>
      <c r="E3" s="235">
        <v>92230</v>
      </c>
      <c r="F3" s="235">
        <v>92146</v>
      </c>
      <c r="G3" s="235">
        <v>92683</v>
      </c>
      <c r="H3" s="235">
        <v>93054</v>
      </c>
      <c r="I3" s="235">
        <v>93028</v>
      </c>
      <c r="J3" s="235">
        <v>93064</v>
      </c>
      <c r="K3" s="235">
        <v>93041</v>
      </c>
      <c r="L3" s="235">
        <v>92998</v>
      </c>
      <c r="M3" s="235">
        <v>92974</v>
      </c>
      <c r="N3" s="235">
        <v>93021</v>
      </c>
      <c r="O3" s="235">
        <v>92957</v>
      </c>
      <c r="P3" s="483"/>
      <c r="Q3" s="124"/>
    </row>
    <row r="4" spans="1:31" ht="22.5" customHeight="1">
      <c r="A4" s="476"/>
      <c r="B4" s="479" t="s">
        <v>4</v>
      </c>
      <c r="C4" s="479"/>
      <c r="D4" s="235">
        <v>96227</v>
      </c>
      <c r="E4" s="235">
        <v>96220</v>
      </c>
      <c r="F4" s="235">
        <v>96199</v>
      </c>
      <c r="G4" s="235">
        <v>96795</v>
      </c>
      <c r="H4" s="235">
        <v>97150</v>
      </c>
      <c r="I4" s="235">
        <v>97155</v>
      </c>
      <c r="J4" s="235">
        <v>97147</v>
      </c>
      <c r="K4" s="235">
        <v>97146</v>
      </c>
      <c r="L4" s="235">
        <v>97092</v>
      </c>
      <c r="M4" s="235">
        <v>97088</v>
      </c>
      <c r="N4" s="235">
        <v>97147</v>
      </c>
      <c r="O4" s="235">
        <v>97149</v>
      </c>
      <c r="P4" s="483"/>
      <c r="Q4" s="124"/>
    </row>
    <row r="5" spans="1:31" ht="22.5" customHeight="1">
      <c r="A5" s="477"/>
      <c r="B5" s="480" t="s">
        <v>1</v>
      </c>
      <c r="C5" s="480"/>
      <c r="D5" s="209">
        <f t="shared" ref="D5:O5" si="0">SUM(D3:D4)</f>
        <v>188461</v>
      </c>
      <c r="E5" s="209">
        <f t="shared" si="0"/>
        <v>188450</v>
      </c>
      <c r="F5" s="209">
        <f t="shared" si="0"/>
        <v>188345</v>
      </c>
      <c r="G5" s="209">
        <f t="shared" si="0"/>
        <v>189478</v>
      </c>
      <c r="H5" s="209">
        <f t="shared" si="0"/>
        <v>190204</v>
      </c>
      <c r="I5" s="209">
        <f t="shared" si="0"/>
        <v>190183</v>
      </c>
      <c r="J5" s="209">
        <f t="shared" si="0"/>
        <v>190211</v>
      </c>
      <c r="K5" s="209">
        <f t="shared" si="0"/>
        <v>190187</v>
      </c>
      <c r="L5" s="209">
        <f t="shared" si="0"/>
        <v>190090</v>
      </c>
      <c r="M5" s="209">
        <f t="shared" si="0"/>
        <v>190062</v>
      </c>
      <c r="N5" s="209">
        <f t="shared" si="0"/>
        <v>190168</v>
      </c>
      <c r="O5" s="209">
        <f t="shared" si="0"/>
        <v>190106</v>
      </c>
      <c r="P5" s="484"/>
      <c r="Q5" s="124"/>
    </row>
    <row r="6" spans="1:31">
      <c r="A6" s="481"/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129"/>
      <c r="Q6" s="126"/>
    </row>
    <row r="7" spans="1:31" s="218" customFormat="1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129"/>
      <c r="Q7" s="126"/>
      <c r="R7" s="127"/>
    </row>
    <row r="8" spans="1:31" s="218" customFormat="1" ht="32.25" customHeight="1">
      <c r="A8" s="471" t="s">
        <v>181</v>
      </c>
      <c r="B8" s="471"/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126"/>
      <c r="R8" s="127"/>
    </row>
    <row r="9" spans="1:31" s="218" customFormat="1" ht="20.25" customHeight="1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485" t="s">
        <v>180</v>
      </c>
      <c r="M9" s="485"/>
      <c r="N9" s="485"/>
      <c r="O9" s="485"/>
      <c r="P9" s="485"/>
      <c r="Q9" s="126"/>
      <c r="R9" s="127"/>
    </row>
    <row r="10" spans="1:31" ht="28.5" customHeight="1">
      <c r="A10" s="468" t="s">
        <v>0</v>
      </c>
      <c r="B10" s="469"/>
      <c r="C10" s="470"/>
      <c r="D10" s="1">
        <v>1</v>
      </c>
      <c r="E10" s="1">
        <v>2</v>
      </c>
      <c r="F10" s="1">
        <v>3</v>
      </c>
      <c r="G10" s="1">
        <v>4</v>
      </c>
      <c r="H10" s="1">
        <v>5</v>
      </c>
      <c r="I10" s="1">
        <v>6</v>
      </c>
      <c r="J10" s="1">
        <v>7</v>
      </c>
      <c r="K10" s="1">
        <v>8</v>
      </c>
      <c r="L10" s="1">
        <v>9</v>
      </c>
      <c r="M10" s="1">
        <v>10</v>
      </c>
      <c r="N10" s="1">
        <v>11</v>
      </c>
      <c r="O10" s="1">
        <v>12</v>
      </c>
      <c r="P10" s="1" t="s">
        <v>1</v>
      </c>
      <c r="Q10" s="124"/>
      <c r="R10" s="128"/>
    </row>
    <row r="11" spans="1:31" ht="22.5" customHeight="1">
      <c r="A11" s="492" t="s">
        <v>8</v>
      </c>
      <c r="B11" s="492" t="s">
        <v>2</v>
      </c>
      <c r="C11" s="2" t="s">
        <v>3</v>
      </c>
      <c r="D11" s="236">
        <v>60</v>
      </c>
      <c r="E11" s="236">
        <v>46</v>
      </c>
      <c r="F11" s="236">
        <v>58</v>
      </c>
      <c r="G11" s="236">
        <v>65</v>
      </c>
      <c r="H11" s="236">
        <v>50</v>
      </c>
      <c r="I11" s="236">
        <v>66</v>
      </c>
      <c r="J11" s="236">
        <v>60</v>
      </c>
      <c r="K11" s="236">
        <v>62</v>
      </c>
      <c r="L11" s="236">
        <v>65</v>
      </c>
      <c r="M11" s="236">
        <v>56</v>
      </c>
      <c r="N11" s="236">
        <v>54</v>
      </c>
      <c r="O11" s="236">
        <v>47</v>
      </c>
      <c r="P11" s="206">
        <f>SUM(D11:O11)</f>
        <v>689</v>
      </c>
      <c r="Q11" s="125"/>
      <c r="R11" s="128"/>
    </row>
    <row r="12" spans="1:31" ht="22.5" customHeight="1">
      <c r="A12" s="493"/>
      <c r="B12" s="493"/>
      <c r="C12" s="2" t="s">
        <v>4</v>
      </c>
      <c r="D12" s="236">
        <v>52</v>
      </c>
      <c r="E12" s="236">
        <v>44</v>
      </c>
      <c r="F12" s="236">
        <v>57</v>
      </c>
      <c r="G12" s="236">
        <v>71</v>
      </c>
      <c r="H12" s="236">
        <v>45</v>
      </c>
      <c r="I12" s="236">
        <v>57</v>
      </c>
      <c r="J12" s="236">
        <v>62</v>
      </c>
      <c r="K12" s="236">
        <v>65</v>
      </c>
      <c r="L12" s="236">
        <v>63</v>
      </c>
      <c r="M12" s="236">
        <v>63</v>
      </c>
      <c r="N12" s="236">
        <v>56</v>
      </c>
      <c r="O12" s="236">
        <v>50</v>
      </c>
      <c r="P12" s="206">
        <f>SUM(D12:O12)</f>
        <v>685</v>
      </c>
      <c r="Q12" s="124"/>
      <c r="R12" s="128"/>
    </row>
    <row r="13" spans="1:31" ht="22.5" customHeight="1">
      <c r="A13" s="493"/>
      <c r="B13" s="494"/>
      <c r="C13" s="3" t="s">
        <v>1</v>
      </c>
      <c r="D13" s="206">
        <f t="shared" ref="D13:P13" si="1">SUM(D11:D12)</f>
        <v>112</v>
      </c>
      <c r="E13" s="206">
        <f t="shared" si="1"/>
        <v>90</v>
      </c>
      <c r="F13" s="206">
        <f t="shared" si="1"/>
        <v>115</v>
      </c>
      <c r="G13" s="206">
        <f t="shared" si="1"/>
        <v>136</v>
      </c>
      <c r="H13" s="206">
        <f t="shared" si="1"/>
        <v>95</v>
      </c>
      <c r="I13" s="206">
        <f t="shared" si="1"/>
        <v>123</v>
      </c>
      <c r="J13" s="206">
        <f t="shared" si="1"/>
        <v>122</v>
      </c>
      <c r="K13" s="206">
        <f t="shared" si="1"/>
        <v>127</v>
      </c>
      <c r="L13" s="206">
        <f t="shared" si="1"/>
        <v>128</v>
      </c>
      <c r="M13" s="206">
        <f t="shared" si="1"/>
        <v>119</v>
      </c>
      <c r="N13" s="206">
        <f t="shared" si="1"/>
        <v>110</v>
      </c>
      <c r="O13" s="206">
        <f t="shared" si="1"/>
        <v>97</v>
      </c>
      <c r="P13" s="207">
        <f t="shared" si="1"/>
        <v>1374</v>
      </c>
      <c r="Q13" s="124"/>
      <c r="R13" s="128"/>
    </row>
    <row r="14" spans="1:31" ht="22.5" customHeight="1">
      <c r="A14" s="493"/>
      <c r="B14" s="492" t="s">
        <v>5</v>
      </c>
      <c r="C14" s="2" t="s">
        <v>3</v>
      </c>
      <c r="D14" s="236">
        <v>86</v>
      </c>
      <c r="E14" s="236">
        <v>54</v>
      </c>
      <c r="F14" s="236">
        <v>75</v>
      </c>
      <c r="G14" s="236">
        <v>79</v>
      </c>
      <c r="H14" s="236">
        <v>61</v>
      </c>
      <c r="I14" s="236">
        <v>73</v>
      </c>
      <c r="J14" s="236">
        <v>60</v>
      </c>
      <c r="K14" s="236">
        <v>57</v>
      </c>
      <c r="L14" s="236">
        <v>61</v>
      </c>
      <c r="M14" s="236">
        <v>53</v>
      </c>
      <c r="N14" s="236">
        <v>73</v>
      </c>
      <c r="O14" s="236">
        <v>71</v>
      </c>
      <c r="P14" s="206">
        <f>SUM(D14:O14)</f>
        <v>803</v>
      </c>
      <c r="Q14" s="124"/>
      <c r="R14" s="128"/>
    </row>
    <row r="15" spans="1:31" ht="22.5" customHeight="1">
      <c r="A15" s="493"/>
      <c r="B15" s="493"/>
      <c r="C15" s="2" t="s">
        <v>4</v>
      </c>
      <c r="D15" s="236">
        <v>78</v>
      </c>
      <c r="E15" s="236">
        <v>61</v>
      </c>
      <c r="F15" s="236">
        <v>58</v>
      </c>
      <c r="G15" s="236">
        <v>64</v>
      </c>
      <c r="H15" s="236">
        <v>56</v>
      </c>
      <c r="I15" s="236">
        <v>52</v>
      </c>
      <c r="J15" s="236">
        <v>63</v>
      </c>
      <c r="K15" s="236">
        <v>69</v>
      </c>
      <c r="L15" s="236">
        <v>63</v>
      </c>
      <c r="M15" s="236">
        <v>56</v>
      </c>
      <c r="N15" s="236">
        <v>69</v>
      </c>
      <c r="O15" s="236">
        <v>81</v>
      </c>
      <c r="P15" s="206">
        <f>SUM(D15:O15)</f>
        <v>770</v>
      </c>
      <c r="Q15" s="124"/>
      <c r="R15" s="128"/>
    </row>
    <row r="16" spans="1:31" ht="22.5" customHeight="1">
      <c r="A16" s="493"/>
      <c r="B16" s="494"/>
      <c r="C16" s="4" t="s">
        <v>1</v>
      </c>
      <c r="D16" s="206">
        <f>SUM(D14:D15)</f>
        <v>164</v>
      </c>
      <c r="E16" s="206">
        <f t="shared" ref="E16:O16" si="2">SUM(E14:E15)</f>
        <v>115</v>
      </c>
      <c r="F16" s="206">
        <f t="shared" si="2"/>
        <v>133</v>
      </c>
      <c r="G16" s="206">
        <f t="shared" si="2"/>
        <v>143</v>
      </c>
      <c r="H16" s="206">
        <f t="shared" si="2"/>
        <v>117</v>
      </c>
      <c r="I16" s="206">
        <f t="shared" si="2"/>
        <v>125</v>
      </c>
      <c r="J16" s="206">
        <f>SUM(J14:J15)</f>
        <v>123</v>
      </c>
      <c r="K16" s="206">
        <f t="shared" si="2"/>
        <v>126</v>
      </c>
      <c r="L16" s="206">
        <f t="shared" si="2"/>
        <v>124</v>
      </c>
      <c r="M16" s="206">
        <f t="shared" si="2"/>
        <v>109</v>
      </c>
      <c r="N16" s="206">
        <f t="shared" si="2"/>
        <v>142</v>
      </c>
      <c r="O16" s="206">
        <f t="shared" si="2"/>
        <v>152</v>
      </c>
      <c r="P16" s="206">
        <f>SUM(P14:P15)</f>
        <v>1573</v>
      </c>
      <c r="R16" s="124"/>
      <c r="S16" s="12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</row>
    <row r="17" spans="1:31" ht="22.5" customHeight="1">
      <c r="A17" s="493"/>
      <c r="B17" s="492" t="s">
        <v>160</v>
      </c>
      <c r="C17" s="2" t="s">
        <v>3</v>
      </c>
      <c r="D17" s="206">
        <f t="shared" ref="D17:O19" si="3">D11-D14</f>
        <v>-26</v>
      </c>
      <c r="E17" s="206">
        <f t="shared" si="3"/>
        <v>-8</v>
      </c>
      <c r="F17" s="206">
        <f t="shared" si="3"/>
        <v>-17</v>
      </c>
      <c r="G17" s="206">
        <f t="shared" si="3"/>
        <v>-14</v>
      </c>
      <c r="H17" s="206">
        <f t="shared" si="3"/>
        <v>-11</v>
      </c>
      <c r="I17" s="206">
        <f t="shared" si="3"/>
        <v>-7</v>
      </c>
      <c r="J17" s="206">
        <f>J11-J14</f>
        <v>0</v>
      </c>
      <c r="K17" s="206">
        <f t="shared" si="3"/>
        <v>5</v>
      </c>
      <c r="L17" s="206">
        <f t="shared" si="3"/>
        <v>4</v>
      </c>
      <c r="M17" s="206">
        <f t="shared" si="3"/>
        <v>3</v>
      </c>
      <c r="N17" s="206">
        <f t="shared" si="3"/>
        <v>-19</v>
      </c>
      <c r="O17" s="206">
        <f t="shared" si="3"/>
        <v>-24</v>
      </c>
      <c r="P17" s="206">
        <f>SUM(D17:O17)</f>
        <v>-114</v>
      </c>
      <c r="R17" s="124"/>
      <c r="S17" s="12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</row>
    <row r="18" spans="1:31" ht="22.5" customHeight="1">
      <c r="A18" s="493"/>
      <c r="B18" s="493"/>
      <c r="C18" s="2" t="s">
        <v>4</v>
      </c>
      <c r="D18" s="206">
        <f t="shared" si="3"/>
        <v>-26</v>
      </c>
      <c r="E18" s="206">
        <f t="shared" si="3"/>
        <v>-17</v>
      </c>
      <c r="F18" s="206">
        <f t="shared" si="3"/>
        <v>-1</v>
      </c>
      <c r="G18" s="206">
        <f t="shared" si="3"/>
        <v>7</v>
      </c>
      <c r="H18" s="206">
        <f t="shared" si="3"/>
        <v>-11</v>
      </c>
      <c r="I18" s="206">
        <f t="shared" si="3"/>
        <v>5</v>
      </c>
      <c r="J18" s="206">
        <f>J12-J15</f>
        <v>-1</v>
      </c>
      <c r="K18" s="206">
        <f t="shared" si="3"/>
        <v>-4</v>
      </c>
      <c r="L18" s="206">
        <f t="shared" si="3"/>
        <v>0</v>
      </c>
      <c r="M18" s="206">
        <f t="shared" si="3"/>
        <v>7</v>
      </c>
      <c r="N18" s="206">
        <f t="shared" si="3"/>
        <v>-13</v>
      </c>
      <c r="O18" s="206">
        <f t="shared" si="3"/>
        <v>-31</v>
      </c>
      <c r="P18" s="206">
        <f>SUM(D18:O18)</f>
        <v>-85</v>
      </c>
      <c r="R18" s="124"/>
      <c r="S18" s="12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</row>
    <row r="19" spans="1:31" ht="22.5" customHeight="1">
      <c r="A19" s="494"/>
      <c r="B19" s="494"/>
      <c r="C19" s="4" t="s">
        <v>1</v>
      </c>
      <c r="D19" s="206">
        <f t="shared" si="3"/>
        <v>-52</v>
      </c>
      <c r="E19" s="206">
        <f t="shared" si="3"/>
        <v>-25</v>
      </c>
      <c r="F19" s="206">
        <f t="shared" si="3"/>
        <v>-18</v>
      </c>
      <c r="G19" s="206">
        <f t="shared" si="3"/>
        <v>-7</v>
      </c>
      <c r="H19" s="206">
        <f t="shared" si="3"/>
        <v>-22</v>
      </c>
      <c r="I19" s="206">
        <f t="shared" si="3"/>
        <v>-2</v>
      </c>
      <c r="J19" s="206">
        <f>J13-J16</f>
        <v>-1</v>
      </c>
      <c r="K19" s="206">
        <f t="shared" si="3"/>
        <v>1</v>
      </c>
      <c r="L19" s="206">
        <f t="shared" si="3"/>
        <v>4</v>
      </c>
      <c r="M19" s="206">
        <f t="shared" si="3"/>
        <v>10</v>
      </c>
      <c r="N19" s="206">
        <f t="shared" si="3"/>
        <v>-32</v>
      </c>
      <c r="O19" s="206">
        <f t="shared" si="3"/>
        <v>-55</v>
      </c>
      <c r="P19" s="206">
        <f>P13-P16</f>
        <v>-199</v>
      </c>
      <c r="R19" s="124"/>
      <c r="S19" s="12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</row>
    <row r="20" spans="1:31" ht="22.5" customHeight="1">
      <c r="A20" s="492" t="s">
        <v>119</v>
      </c>
      <c r="B20" s="492" t="s">
        <v>6</v>
      </c>
      <c r="C20" s="2" t="s">
        <v>3</v>
      </c>
      <c r="D20" s="236">
        <v>361</v>
      </c>
      <c r="E20" s="236">
        <v>438</v>
      </c>
      <c r="F20" s="236">
        <v>1433</v>
      </c>
      <c r="G20" s="236">
        <v>966</v>
      </c>
      <c r="H20" s="236">
        <v>339</v>
      </c>
      <c r="I20" s="236">
        <v>442</v>
      </c>
      <c r="J20" s="236">
        <v>456</v>
      </c>
      <c r="K20" s="236">
        <v>442</v>
      </c>
      <c r="L20" s="236">
        <v>443</v>
      </c>
      <c r="M20" s="236">
        <v>507</v>
      </c>
      <c r="N20" s="236">
        <v>377</v>
      </c>
      <c r="O20" s="236">
        <v>408</v>
      </c>
      <c r="P20" s="206">
        <f>SUM(D20:O20)</f>
        <v>6612</v>
      </c>
      <c r="R20" s="124"/>
      <c r="S20" s="12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</row>
    <row r="21" spans="1:31" ht="22.5" customHeight="1">
      <c r="A21" s="493"/>
      <c r="B21" s="493"/>
      <c r="C21" s="2" t="s">
        <v>4</v>
      </c>
      <c r="D21" s="236">
        <v>366</v>
      </c>
      <c r="E21" s="236">
        <v>408</v>
      </c>
      <c r="F21" s="236">
        <v>1421</v>
      </c>
      <c r="G21" s="236">
        <v>848</v>
      </c>
      <c r="H21" s="236">
        <v>313</v>
      </c>
      <c r="I21" s="236">
        <v>375</v>
      </c>
      <c r="J21" s="236">
        <v>437</v>
      </c>
      <c r="K21" s="236">
        <v>429</v>
      </c>
      <c r="L21" s="236">
        <v>427</v>
      </c>
      <c r="M21" s="236">
        <v>500</v>
      </c>
      <c r="N21" s="236">
        <v>397</v>
      </c>
      <c r="O21" s="236">
        <v>439</v>
      </c>
      <c r="P21" s="206">
        <f>SUM(D21:O21)</f>
        <v>6360</v>
      </c>
      <c r="R21" s="124"/>
      <c r="S21" s="12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</row>
    <row r="22" spans="1:31" ht="22.5" customHeight="1">
      <c r="A22" s="493"/>
      <c r="B22" s="494"/>
      <c r="C22" s="4" t="s">
        <v>1</v>
      </c>
      <c r="D22" s="206">
        <f t="shared" ref="D22:P22" si="4">SUM(D20:D21)</f>
        <v>727</v>
      </c>
      <c r="E22" s="206">
        <f t="shared" si="4"/>
        <v>846</v>
      </c>
      <c r="F22" s="206">
        <f t="shared" si="4"/>
        <v>2854</v>
      </c>
      <c r="G22" s="206">
        <f t="shared" si="4"/>
        <v>1814</v>
      </c>
      <c r="H22" s="206">
        <f t="shared" si="4"/>
        <v>652</v>
      </c>
      <c r="I22" s="206">
        <f t="shared" si="4"/>
        <v>817</v>
      </c>
      <c r="J22" s="206">
        <f t="shared" si="4"/>
        <v>893</v>
      </c>
      <c r="K22" s="206">
        <f t="shared" si="4"/>
        <v>871</v>
      </c>
      <c r="L22" s="206">
        <f t="shared" si="4"/>
        <v>870</v>
      </c>
      <c r="M22" s="206">
        <f t="shared" si="4"/>
        <v>1007</v>
      </c>
      <c r="N22" s="206">
        <f t="shared" si="4"/>
        <v>774</v>
      </c>
      <c r="O22" s="206">
        <f t="shared" si="4"/>
        <v>847</v>
      </c>
      <c r="P22" s="206">
        <f t="shared" si="4"/>
        <v>12972</v>
      </c>
      <c r="R22" s="124"/>
      <c r="S22" s="12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</row>
    <row r="23" spans="1:31" ht="22.5" customHeight="1">
      <c r="A23" s="493"/>
      <c r="B23" s="492" t="s">
        <v>7</v>
      </c>
      <c r="C23" s="2" t="s">
        <v>3</v>
      </c>
      <c r="D23" s="236">
        <v>350</v>
      </c>
      <c r="E23" s="236">
        <v>510</v>
      </c>
      <c r="F23" s="236">
        <v>913</v>
      </c>
      <c r="G23" s="236">
        <v>659</v>
      </c>
      <c r="H23" s="236">
        <v>364</v>
      </c>
      <c r="I23" s="236">
        <v>406</v>
      </c>
      <c r="J23" s="236">
        <v>476</v>
      </c>
      <c r="K23" s="236">
        <v>444</v>
      </c>
      <c r="L23" s="236">
        <v>457</v>
      </c>
      <c r="M23" s="236">
        <v>447</v>
      </c>
      <c r="N23" s="236">
        <v>433</v>
      </c>
      <c r="O23" s="236">
        <v>423</v>
      </c>
      <c r="P23" s="206">
        <f>SUM(D23:O23)</f>
        <v>5882</v>
      </c>
      <c r="R23" s="124"/>
      <c r="S23" s="12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</row>
    <row r="24" spans="1:31" ht="22.5" customHeight="1">
      <c r="A24" s="493"/>
      <c r="B24" s="493"/>
      <c r="C24" s="2" t="s">
        <v>4</v>
      </c>
      <c r="D24" s="236">
        <v>344</v>
      </c>
      <c r="E24" s="236">
        <v>413</v>
      </c>
      <c r="F24" s="236">
        <v>836</v>
      </c>
      <c r="G24" s="236">
        <v>554</v>
      </c>
      <c r="H24" s="236">
        <v>290</v>
      </c>
      <c r="I24" s="236">
        <v>386</v>
      </c>
      <c r="J24" s="236">
        <v>420</v>
      </c>
      <c r="K24" s="236">
        <v>440</v>
      </c>
      <c r="L24" s="236">
        <v>421</v>
      </c>
      <c r="M24" s="236">
        <v>430</v>
      </c>
      <c r="N24" s="236">
        <v>393</v>
      </c>
      <c r="O24" s="236">
        <v>382</v>
      </c>
      <c r="P24" s="206">
        <f>SUM(D24:O24)</f>
        <v>5309</v>
      </c>
      <c r="R24" s="124"/>
      <c r="S24" s="12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</row>
    <row r="25" spans="1:31" ht="22.5" customHeight="1">
      <c r="A25" s="493"/>
      <c r="B25" s="494"/>
      <c r="C25" s="4" t="s">
        <v>1</v>
      </c>
      <c r="D25" s="206">
        <f t="shared" ref="D25:P25" si="5">SUM(D23:D24)</f>
        <v>694</v>
      </c>
      <c r="E25" s="206">
        <f t="shared" si="5"/>
        <v>923</v>
      </c>
      <c r="F25" s="206">
        <f t="shared" si="5"/>
        <v>1749</v>
      </c>
      <c r="G25" s="206">
        <f t="shared" si="5"/>
        <v>1213</v>
      </c>
      <c r="H25" s="206">
        <f t="shared" si="5"/>
        <v>654</v>
      </c>
      <c r="I25" s="206">
        <f t="shared" si="5"/>
        <v>792</v>
      </c>
      <c r="J25" s="206">
        <f>SUM(J23:J24)</f>
        <v>896</v>
      </c>
      <c r="K25" s="206">
        <f t="shared" si="5"/>
        <v>884</v>
      </c>
      <c r="L25" s="206">
        <f t="shared" si="5"/>
        <v>878</v>
      </c>
      <c r="M25" s="206">
        <f t="shared" si="5"/>
        <v>877</v>
      </c>
      <c r="N25" s="206">
        <f t="shared" si="5"/>
        <v>826</v>
      </c>
      <c r="O25" s="206">
        <f t="shared" si="5"/>
        <v>805</v>
      </c>
      <c r="P25" s="206">
        <f t="shared" si="5"/>
        <v>11191</v>
      </c>
      <c r="R25" s="124"/>
      <c r="S25" s="12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</row>
    <row r="26" spans="1:31" ht="22.5" customHeight="1">
      <c r="A26" s="493"/>
      <c r="B26" s="492" t="s">
        <v>160</v>
      </c>
      <c r="C26" s="2" t="s">
        <v>3</v>
      </c>
      <c r="D26" s="206">
        <f t="shared" ref="D26:O26" si="6">D20-D23</f>
        <v>11</v>
      </c>
      <c r="E26" s="206">
        <f t="shared" si="6"/>
        <v>-72</v>
      </c>
      <c r="F26" s="206">
        <f t="shared" si="6"/>
        <v>520</v>
      </c>
      <c r="G26" s="206">
        <f t="shared" si="6"/>
        <v>307</v>
      </c>
      <c r="H26" s="206">
        <f t="shared" si="6"/>
        <v>-25</v>
      </c>
      <c r="I26" s="206">
        <f t="shared" si="6"/>
        <v>36</v>
      </c>
      <c r="J26" s="206">
        <f>J20-J23</f>
        <v>-20</v>
      </c>
      <c r="K26" s="206">
        <f t="shared" si="6"/>
        <v>-2</v>
      </c>
      <c r="L26" s="206">
        <f t="shared" si="6"/>
        <v>-14</v>
      </c>
      <c r="M26" s="206">
        <f t="shared" si="6"/>
        <v>60</v>
      </c>
      <c r="N26" s="206">
        <f t="shared" si="6"/>
        <v>-56</v>
      </c>
      <c r="O26" s="206">
        <f t="shared" si="6"/>
        <v>-15</v>
      </c>
      <c r="P26" s="206">
        <f t="shared" ref="P26:P31" si="7">SUM(D26:O26)</f>
        <v>730</v>
      </c>
      <c r="R26" s="124"/>
      <c r="S26" s="12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</row>
    <row r="27" spans="1:31" ht="22.5" customHeight="1">
      <c r="A27" s="493"/>
      <c r="B27" s="493"/>
      <c r="C27" s="2" t="s">
        <v>4</v>
      </c>
      <c r="D27" s="206">
        <f t="shared" ref="D27:O27" si="8">D21-D24</f>
        <v>22</v>
      </c>
      <c r="E27" s="206">
        <f t="shared" si="8"/>
        <v>-5</v>
      </c>
      <c r="F27" s="206">
        <f t="shared" si="8"/>
        <v>585</v>
      </c>
      <c r="G27" s="206">
        <f t="shared" si="8"/>
        <v>294</v>
      </c>
      <c r="H27" s="206">
        <f t="shared" si="8"/>
        <v>23</v>
      </c>
      <c r="I27" s="206">
        <f t="shared" si="8"/>
        <v>-11</v>
      </c>
      <c r="J27" s="206">
        <f>J21-J24</f>
        <v>17</v>
      </c>
      <c r="K27" s="206">
        <f t="shared" si="8"/>
        <v>-11</v>
      </c>
      <c r="L27" s="206">
        <f t="shared" si="8"/>
        <v>6</v>
      </c>
      <c r="M27" s="206">
        <f t="shared" si="8"/>
        <v>70</v>
      </c>
      <c r="N27" s="206">
        <f t="shared" si="8"/>
        <v>4</v>
      </c>
      <c r="O27" s="206">
        <f t="shared" si="8"/>
        <v>57</v>
      </c>
      <c r="P27" s="206">
        <f t="shared" si="7"/>
        <v>1051</v>
      </c>
      <c r="Q27" s="124"/>
    </row>
    <row r="28" spans="1:31" ht="22.5" customHeight="1" thickBot="1">
      <c r="A28" s="494"/>
      <c r="B28" s="494"/>
      <c r="C28" s="5" t="s">
        <v>1</v>
      </c>
      <c r="D28" s="208">
        <f t="shared" ref="D28:O28" si="9">D22-D25</f>
        <v>33</v>
      </c>
      <c r="E28" s="208">
        <f t="shared" si="9"/>
        <v>-77</v>
      </c>
      <c r="F28" s="208">
        <f t="shared" si="9"/>
        <v>1105</v>
      </c>
      <c r="G28" s="208">
        <f t="shared" si="9"/>
        <v>601</v>
      </c>
      <c r="H28" s="208">
        <f t="shared" si="9"/>
        <v>-2</v>
      </c>
      <c r="I28" s="208">
        <f t="shared" si="9"/>
        <v>25</v>
      </c>
      <c r="J28" s="208">
        <f>J22-J25</f>
        <v>-3</v>
      </c>
      <c r="K28" s="208">
        <f t="shared" si="9"/>
        <v>-13</v>
      </c>
      <c r="L28" s="208">
        <f t="shared" si="9"/>
        <v>-8</v>
      </c>
      <c r="M28" s="208">
        <f t="shared" si="9"/>
        <v>130</v>
      </c>
      <c r="N28" s="208">
        <f t="shared" si="9"/>
        <v>-52</v>
      </c>
      <c r="O28" s="208">
        <f t="shared" si="9"/>
        <v>42</v>
      </c>
      <c r="P28" s="208">
        <f t="shared" si="7"/>
        <v>1781</v>
      </c>
      <c r="Q28" s="124"/>
    </row>
    <row r="29" spans="1:31" ht="22.5" customHeight="1" thickTop="1">
      <c r="A29" s="495" t="s">
        <v>144</v>
      </c>
      <c r="B29" s="496"/>
      <c r="C29" s="2" t="s">
        <v>3</v>
      </c>
      <c r="D29" s="236">
        <v>11</v>
      </c>
      <c r="E29" s="236">
        <v>-4</v>
      </c>
      <c r="F29" s="236">
        <v>34</v>
      </c>
      <c r="G29" s="236">
        <v>78</v>
      </c>
      <c r="H29" s="236">
        <v>10</v>
      </c>
      <c r="I29" s="236">
        <v>7</v>
      </c>
      <c r="J29" s="236">
        <v>-3</v>
      </c>
      <c r="K29" s="236">
        <v>-46</v>
      </c>
      <c r="L29" s="236">
        <v>-14</v>
      </c>
      <c r="M29" s="236">
        <v>-16</v>
      </c>
      <c r="N29" s="236">
        <v>11</v>
      </c>
      <c r="O29" s="236">
        <v>28</v>
      </c>
      <c r="P29" s="206">
        <f t="shared" si="7"/>
        <v>96</v>
      </c>
      <c r="Q29" s="124"/>
    </row>
    <row r="30" spans="1:31" ht="22.5" customHeight="1">
      <c r="A30" s="495"/>
      <c r="B30" s="496"/>
      <c r="C30" s="2" t="s">
        <v>4</v>
      </c>
      <c r="D30" s="236">
        <v>-3</v>
      </c>
      <c r="E30" s="236">
        <v>1</v>
      </c>
      <c r="F30" s="236">
        <v>12</v>
      </c>
      <c r="G30" s="236">
        <v>54</v>
      </c>
      <c r="H30" s="236">
        <v>-7</v>
      </c>
      <c r="I30" s="236">
        <v>-2</v>
      </c>
      <c r="J30" s="236">
        <v>-17</v>
      </c>
      <c r="K30" s="236">
        <v>-39</v>
      </c>
      <c r="L30" s="236">
        <v>-10</v>
      </c>
      <c r="M30" s="236">
        <v>-18</v>
      </c>
      <c r="N30" s="236">
        <v>11</v>
      </c>
      <c r="O30" s="236">
        <v>5</v>
      </c>
      <c r="P30" s="206">
        <f t="shared" si="7"/>
        <v>-13</v>
      </c>
      <c r="Q30" s="124"/>
    </row>
    <row r="31" spans="1:31" ht="22.5" customHeight="1" thickBot="1">
      <c r="A31" s="497"/>
      <c r="B31" s="498"/>
      <c r="C31" s="5" t="s">
        <v>1</v>
      </c>
      <c r="D31" s="208">
        <f t="shared" ref="D31:O31" si="10">SUM(D29:D30)</f>
        <v>8</v>
      </c>
      <c r="E31" s="208">
        <f t="shared" si="10"/>
        <v>-3</v>
      </c>
      <c r="F31" s="208">
        <f t="shared" si="10"/>
        <v>46</v>
      </c>
      <c r="G31" s="208">
        <f t="shared" si="10"/>
        <v>132</v>
      </c>
      <c r="H31" s="208">
        <f t="shared" si="10"/>
        <v>3</v>
      </c>
      <c r="I31" s="208">
        <f t="shared" si="10"/>
        <v>5</v>
      </c>
      <c r="J31" s="208">
        <f t="shared" si="10"/>
        <v>-20</v>
      </c>
      <c r="K31" s="208">
        <f t="shared" si="10"/>
        <v>-85</v>
      </c>
      <c r="L31" s="208">
        <f t="shared" si="10"/>
        <v>-24</v>
      </c>
      <c r="M31" s="208">
        <f t="shared" si="10"/>
        <v>-34</v>
      </c>
      <c r="N31" s="208">
        <f t="shared" si="10"/>
        <v>22</v>
      </c>
      <c r="O31" s="208">
        <f t="shared" si="10"/>
        <v>33</v>
      </c>
      <c r="P31" s="208">
        <f t="shared" si="7"/>
        <v>83</v>
      </c>
      <c r="Q31" s="124"/>
    </row>
    <row r="32" spans="1:31" ht="22.5" customHeight="1" thickTop="1">
      <c r="A32" s="486" t="s">
        <v>171</v>
      </c>
      <c r="B32" s="487"/>
      <c r="C32" s="221" t="s">
        <v>3</v>
      </c>
      <c r="D32" s="222">
        <f t="shared" ref="D32:O32" si="11">D17+D26+D29</f>
        <v>-4</v>
      </c>
      <c r="E32" s="222">
        <f t="shared" si="11"/>
        <v>-84</v>
      </c>
      <c r="F32" s="222">
        <f t="shared" si="11"/>
        <v>537</v>
      </c>
      <c r="G32" s="222">
        <f t="shared" si="11"/>
        <v>371</v>
      </c>
      <c r="H32" s="222">
        <f t="shared" si="11"/>
        <v>-26</v>
      </c>
      <c r="I32" s="222">
        <f t="shared" si="11"/>
        <v>36</v>
      </c>
      <c r="J32" s="222">
        <f t="shared" si="11"/>
        <v>-23</v>
      </c>
      <c r="K32" s="222">
        <f t="shared" si="11"/>
        <v>-43</v>
      </c>
      <c r="L32" s="222">
        <f t="shared" si="11"/>
        <v>-24</v>
      </c>
      <c r="M32" s="222">
        <f t="shared" si="11"/>
        <v>47</v>
      </c>
      <c r="N32" s="222">
        <f t="shared" si="11"/>
        <v>-64</v>
      </c>
      <c r="O32" s="222">
        <f t="shared" si="11"/>
        <v>-11</v>
      </c>
      <c r="P32" s="222">
        <f>SUM(D32:O32)</f>
        <v>712</v>
      </c>
      <c r="Q32" s="124"/>
    </row>
    <row r="33" spans="1:17" ht="22.5" customHeight="1">
      <c r="A33" s="488"/>
      <c r="B33" s="489"/>
      <c r="C33" s="4" t="s">
        <v>4</v>
      </c>
      <c r="D33" s="206">
        <f t="shared" ref="D33:O33" si="12">D18+D27+D30</f>
        <v>-7</v>
      </c>
      <c r="E33" s="206">
        <f t="shared" si="12"/>
        <v>-21</v>
      </c>
      <c r="F33" s="206">
        <f t="shared" si="12"/>
        <v>596</v>
      </c>
      <c r="G33" s="206">
        <f t="shared" si="12"/>
        <v>355</v>
      </c>
      <c r="H33" s="206">
        <f t="shared" si="12"/>
        <v>5</v>
      </c>
      <c r="I33" s="206">
        <f t="shared" si="12"/>
        <v>-8</v>
      </c>
      <c r="J33" s="206">
        <f t="shared" si="12"/>
        <v>-1</v>
      </c>
      <c r="K33" s="206">
        <f t="shared" si="12"/>
        <v>-54</v>
      </c>
      <c r="L33" s="206">
        <f t="shared" si="12"/>
        <v>-4</v>
      </c>
      <c r="M33" s="206">
        <f t="shared" si="12"/>
        <v>59</v>
      </c>
      <c r="N33" s="206">
        <f t="shared" si="12"/>
        <v>2</v>
      </c>
      <c r="O33" s="206">
        <f t="shared" si="12"/>
        <v>31</v>
      </c>
      <c r="P33" s="206">
        <f>SUM(D33:O33)</f>
        <v>953</v>
      </c>
      <c r="Q33" s="124"/>
    </row>
    <row r="34" spans="1:17" ht="22.5" customHeight="1">
      <c r="A34" s="490"/>
      <c r="B34" s="491"/>
      <c r="C34" s="4" t="s">
        <v>1</v>
      </c>
      <c r="D34" s="206">
        <f t="shared" ref="D34:O34" si="13">D19+D28+D31</f>
        <v>-11</v>
      </c>
      <c r="E34" s="206">
        <f t="shared" si="13"/>
        <v>-105</v>
      </c>
      <c r="F34" s="206">
        <f t="shared" si="13"/>
        <v>1133</v>
      </c>
      <c r="G34" s="206">
        <f t="shared" si="13"/>
        <v>726</v>
      </c>
      <c r="H34" s="206">
        <f t="shared" si="13"/>
        <v>-21</v>
      </c>
      <c r="I34" s="206">
        <f t="shared" si="13"/>
        <v>28</v>
      </c>
      <c r="J34" s="206">
        <f t="shared" si="13"/>
        <v>-24</v>
      </c>
      <c r="K34" s="206">
        <f t="shared" si="13"/>
        <v>-97</v>
      </c>
      <c r="L34" s="206">
        <f t="shared" si="13"/>
        <v>-28</v>
      </c>
      <c r="M34" s="206">
        <f t="shared" si="13"/>
        <v>106</v>
      </c>
      <c r="N34" s="206">
        <f t="shared" si="13"/>
        <v>-62</v>
      </c>
      <c r="O34" s="206">
        <f t="shared" si="13"/>
        <v>20</v>
      </c>
      <c r="P34" s="206">
        <f>SUM(D34:O34)</f>
        <v>1665</v>
      </c>
      <c r="Q34" s="124"/>
    </row>
    <row r="35" spans="1:17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26"/>
    </row>
  </sheetData>
  <mergeCells count="21">
    <mergeCell ref="L9:P9"/>
    <mergeCell ref="A32:B34"/>
    <mergeCell ref="A20:A28"/>
    <mergeCell ref="B20:B22"/>
    <mergeCell ref="B23:B25"/>
    <mergeCell ref="B26:B28"/>
    <mergeCell ref="A29:B31"/>
    <mergeCell ref="A10:C10"/>
    <mergeCell ref="A11:A19"/>
    <mergeCell ref="B11:B13"/>
    <mergeCell ref="B14:B16"/>
    <mergeCell ref="B17:B19"/>
    <mergeCell ref="A1:C1"/>
    <mergeCell ref="A8:P8"/>
    <mergeCell ref="A2:C2"/>
    <mergeCell ref="A3:A5"/>
    <mergeCell ref="B3:C3"/>
    <mergeCell ref="B4:C4"/>
    <mergeCell ref="B5:C5"/>
    <mergeCell ref="A6:O6"/>
    <mergeCell ref="P2:P5"/>
  </mergeCells>
  <phoneticPr fontId="2"/>
  <pageMargins left="0.37" right="0.27" top="1.1023622047244095" bottom="0.47244094488188981" header="0.51181102362204722" footer="0.23622047244094491"/>
  <pageSetup paperSize="9" orientation="portrait" r:id="rId1"/>
  <headerFooter alignWithMargins="0">
    <oddHeader>&amp;C&amp;14第１表－１　令和２年世帯数及び人口&amp;R
（各月１日現在）</oddHeader>
  </headerFooter>
  <ignoredErrors>
    <ignoredError sqref="J31 D13:J13 K13:O13 D5:O5" formulaRange="1"/>
    <ignoredError sqref="P13" formula="1" formulaRange="1"/>
    <ignoredError sqref="P14:P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8"/>
  <sheetViews>
    <sheetView view="pageLayout" zoomScaleNormal="100" zoomScaleSheetLayoutView="100" workbookViewId="0">
      <selection activeCell="D29" sqref="D29"/>
    </sheetView>
  </sheetViews>
  <sheetFormatPr defaultRowHeight="12"/>
  <cols>
    <col min="1" max="1" width="5.625" style="120" customWidth="1"/>
    <col min="2" max="8" width="7.625" style="120" customWidth="1"/>
    <col min="9" max="11" width="6.625" style="120" customWidth="1"/>
    <col min="12" max="12" width="7.625" style="120" customWidth="1"/>
    <col min="13" max="16384" width="9" style="120"/>
  </cols>
  <sheetData>
    <row r="1" spans="1:12" ht="21" customHeight="1">
      <c r="A1" s="502" t="s">
        <v>9</v>
      </c>
      <c r="B1" s="503" t="s">
        <v>10</v>
      </c>
      <c r="C1" s="504"/>
      <c r="D1" s="504"/>
      <c r="E1" s="505"/>
      <c r="F1" s="503" t="s">
        <v>11</v>
      </c>
      <c r="G1" s="504"/>
      <c r="H1" s="505"/>
      <c r="I1" s="506" t="s">
        <v>12</v>
      </c>
      <c r="J1" s="504"/>
      <c r="K1" s="505"/>
      <c r="L1" s="500" t="s">
        <v>113</v>
      </c>
    </row>
    <row r="2" spans="1:12" ht="21" customHeight="1">
      <c r="A2" s="501"/>
      <c r="B2" s="121" t="s">
        <v>13</v>
      </c>
      <c r="C2" s="122" t="s">
        <v>14</v>
      </c>
      <c r="D2" s="123" t="s">
        <v>161</v>
      </c>
      <c r="E2" s="212" t="s">
        <v>162</v>
      </c>
      <c r="F2" s="121" t="s">
        <v>6</v>
      </c>
      <c r="G2" s="121" t="s">
        <v>7</v>
      </c>
      <c r="H2" s="123" t="s">
        <v>163</v>
      </c>
      <c r="I2" s="121" t="s">
        <v>2</v>
      </c>
      <c r="J2" s="121" t="s">
        <v>5</v>
      </c>
      <c r="K2" s="121" t="s">
        <v>160</v>
      </c>
      <c r="L2" s="501"/>
    </row>
    <row r="3" spans="1:12" ht="11.25" customHeight="1">
      <c r="A3" s="145"/>
      <c r="B3" s="146"/>
      <c r="C3" s="147"/>
      <c r="D3" s="148"/>
      <c r="E3" s="149"/>
      <c r="F3" s="146"/>
      <c r="G3" s="146"/>
      <c r="H3" s="150"/>
      <c r="I3" s="146"/>
      <c r="J3" s="146"/>
      <c r="K3" s="151"/>
      <c r="L3" s="152"/>
    </row>
    <row r="4" spans="1:12" ht="32.1" customHeight="1">
      <c r="A4" s="237" t="s">
        <v>190</v>
      </c>
      <c r="B4" s="238">
        <v>164761</v>
      </c>
      <c r="C4" s="239">
        <f t="shared" ref="C4:C24" si="0">B4/$B$4*100</f>
        <v>100</v>
      </c>
      <c r="D4" s="238">
        <v>952</v>
      </c>
      <c r="E4" s="239">
        <v>0.57999999999999996</v>
      </c>
      <c r="F4" s="238">
        <v>14079</v>
      </c>
      <c r="G4" s="238">
        <v>13758</v>
      </c>
      <c r="H4" s="238">
        <v>321</v>
      </c>
      <c r="I4" s="238">
        <v>1476</v>
      </c>
      <c r="J4" s="238">
        <v>1073</v>
      </c>
      <c r="K4" s="238">
        <v>403</v>
      </c>
      <c r="L4" s="240">
        <v>228</v>
      </c>
    </row>
    <row r="5" spans="1:12" ht="32.1" customHeight="1">
      <c r="A5" s="237">
        <v>14</v>
      </c>
      <c r="B5" s="238">
        <v>166098</v>
      </c>
      <c r="C5" s="239">
        <f t="shared" si="0"/>
        <v>100.81147844453481</v>
      </c>
      <c r="D5" s="238">
        <v>1337</v>
      </c>
      <c r="E5" s="239">
        <v>0.81</v>
      </c>
      <c r="F5" s="238">
        <v>13968</v>
      </c>
      <c r="G5" s="238">
        <v>12954</v>
      </c>
      <c r="H5" s="238">
        <v>1014</v>
      </c>
      <c r="I5" s="238">
        <v>1325</v>
      </c>
      <c r="J5" s="238">
        <v>990</v>
      </c>
      <c r="K5" s="238">
        <v>335</v>
      </c>
      <c r="L5" s="240">
        <v>-12</v>
      </c>
    </row>
    <row r="6" spans="1:12" ht="32.1" customHeight="1">
      <c r="A6" s="237">
        <v>15</v>
      </c>
      <c r="B6" s="238">
        <v>167874</v>
      </c>
      <c r="C6" s="239">
        <f t="shared" si="0"/>
        <v>101.88940343892061</v>
      </c>
      <c r="D6" s="238">
        <v>1776</v>
      </c>
      <c r="E6" s="239">
        <v>1.07</v>
      </c>
      <c r="F6" s="238">
        <v>14108</v>
      </c>
      <c r="G6" s="238">
        <v>12882</v>
      </c>
      <c r="H6" s="238">
        <v>1226</v>
      </c>
      <c r="I6" s="238">
        <v>1465</v>
      </c>
      <c r="J6" s="238">
        <v>1108</v>
      </c>
      <c r="K6" s="238">
        <v>357</v>
      </c>
      <c r="L6" s="240">
        <v>193</v>
      </c>
    </row>
    <row r="7" spans="1:12" ht="32.1" customHeight="1">
      <c r="A7" s="237">
        <v>16</v>
      </c>
      <c r="B7" s="241">
        <v>169187</v>
      </c>
      <c r="C7" s="239">
        <f t="shared" si="0"/>
        <v>102.68631532947725</v>
      </c>
      <c r="D7" s="238">
        <v>1313</v>
      </c>
      <c r="E7" s="239">
        <v>0.78</v>
      </c>
      <c r="F7" s="238">
        <v>14076</v>
      </c>
      <c r="G7" s="238">
        <v>13222</v>
      </c>
      <c r="H7" s="238">
        <v>854</v>
      </c>
      <c r="I7" s="238">
        <v>1443</v>
      </c>
      <c r="J7" s="238">
        <v>1103</v>
      </c>
      <c r="K7" s="238">
        <v>340</v>
      </c>
      <c r="L7" s="240">
        <v>119</v>
      </c>
    </row>
    <row r="8" spans="1:12" ht="32.1" customHeight="1">
      <c r="A8" s="237">
        <v>17</v>
      </c>
      <c r="B8" s="238">
        <v>170327</v>
      </c>
      <c r="C8" s="239">
        <f t="shared" si="0"/>
        <v>103.3782266434411</v>
      </c>
      <c r="D8" s="238">
        <v>1140</v>
      </c>
      <c r="E8" s="239">
        <v>0.67</v>
      </c>
      <c r="F8" s="238">
        <v>13848</v>
      </c>
      <c r="G8" s="238">
        <v>13088</v>
      </c>
      <c r="H8" s="238">
        <v>760</v>
      </c>
      <c r="I8" s="238">
        <v>1377</v>
      </c>
      <c r="J8" s="238">
        <v>1105</v>
      </c>
      <c r="K8" s="238">
        <v>272</v>
      </c>
      <c r="L8" s="240">
        <v>108</v>
      </c>
    </row>
    <row r="9" spans="1:12" ht="32.1" customHeight="1">
      <c r="A9" s="237">
        <v>18</v>
      </c>
      <c r="B9" s="242">
        <v>171302</v>
      </c>
      <c r="C9" s="239">
        <f t="shared" si="0"/>
        <v>103.96999289880493</v>
      </c>
      <c r="D9" s="238">
        <v>975</v>
      </c>
      <c r="E9" s="239">
        <v>0.56999999999999995</v>
      </c>
      <c r="F9" s="238">
        <v>13859</v>
      </c>
      <c r="G9" s="238">
        <v>13213</v>
      </c>
      <c r="H9" s="238">
        <v>646</v>
      </c>
      <c r="I9" s="238">
        <v>1397</v>
      </c>
      <c r="J9" s="238">
        <v>1223</v>
      </c>
      <c r="K9" s="238">
        <v>174</v>
      </c>
      <c r="L9" s="240">
        <v>155</v>
      </c>
    </row>
    <row r="10" spans="1:12" ht="32.1" customHeight="1">
      <c r="A10" s="237">
        <v>19</v>
      </c>
      <c r="B10" s="242">
        <v>172030</v>
      </c>
      <c r="C10" s="239">
        <f t="shared" si="0"/>
        <v>104.41184503614326</v>
      </c>
      <c r="D10" s="238">
        <v>728</v>
      </c>
      <c r="E10" s="239">
        <v>0.42</v>
      </c>
      <c r="F10" s="238">
        <v>12828</v>
      </c>
      <c r="G10" s="238">
        <v>12370</v>
      </c>
      <c r="H10" s="238">
        <v>458</v>
      </c>
      <c r="I10" s="238">
        <v>1417</v>
      </c>
      <c r="J10" s="238">
        <v>1161</v>
      </c>
      <c r="K10" s="238">
        <v>256</v>
      </c>
      <c r="L10" s="240">
        <v>14</v>
      </c>
    </row>
    <row r="11" spans="1:12" ht="32.1" customHeight="1">
      <c r="A11" s="243">
        <v>20</v>
      </c>
      <c r="B11" s="242">
        <v>174785</v>
      </c>
      <c r="C11" s="239">
        <f t="shared" si="0"/>
        <v>106.08396404488927</v>
      </c>
      <c r="D11" s="242">
        <v>2755</v>
      </c>
      <c r="E11" s="239">
        <v>1.6</v>
      </c>
      <c r="F11" s="242">
        <v>14308</v>
      </c>
      <c r="G11" s="242">
        <v>11922</v>
      </c>
      <c r="H11" s="242">
        <v>2386</v>
      </c>
      <c r="I11" s="242">
        <v>1489</v>
      </c>
      <c r="J11" s="242">
        <v>1229</v>
      </c>
      <c r="K11" s="242">
        <v>260</v>
      </c>
      <c r="L11" s="244">
        <v>109</v>
      </c>
    </row>
    <row r="12" spans="1:12" ht="32.1" customHeight="1">
      <c r="A12" s="243">
        <v>21</v>
      </c>
      <c r="B12" s="245">
        <v>175716</v>
      </c>
      <c r="C12" s="239">
        <f t="shared" si="0"/>
        <v>106.64902495129309</v>
      </c>
      <c r="D12" s="242">
        <v>931</v>
      </c>
      <c r="E12" s="239">
        <v>0.53</v>
      </c>
      <c r="F12" s="242">
        <v>11865</v>
      </c>
      <c r="G12" s="242">
        <v>11316</v>
      </c>
      <c r="H12" s="242">
        <v>549</v>
      </c>
      <c r="I12" s="242">
        <v>1525</v>
      </c>
      <c r="J12" s="242">
        <v>1212</v>
      </c>
      <c r="K12" s="242">
        <v>313</v>
      </c>
      <c r="L12" s="244">
        <v>69</v>
      </c>
    </row>
    <row r="13" spans="1:12" ht="32.1" customHeight="1">
      <c r="A13" s="243">
        <v>22</v>
      </c>
      <c r="B13" s="245">
        <v>176986</v>
      </c>
      <c r="C13" s="239">
        <f t="shared" si="0"/>
        <v>107.41983843263878</v>
      </c>
      <c r="D13" s="242">
        <v>1270</v>
      </c>
      <c r="E13" s="239">
        <v>0.72</v>
      </c>
      <c r="F13" s="242">
        <v>12493</v>
      </c>
      <c r="G13" s="242">
        <v>11793</v>
      </c>
      <c r="H13" s="242">
        <v>700</v>
      </c>
      <c r="I13" s="242">
        <v>1588</v>
      </c>
      <c r="J13" s="242">
        <v>1221</v>
      </c>
      <c r="K13" s="242">
        <v>367</v>
      </c>
      <c r="L13" s="244">
        <v>203</v>
      </c>
    </row>
    <row r="14" spans="1:12" ht="32.1" customHeight="1">
      <c r="A14" s="243">
        <v>23</v>
      </c>
      <c r="B14" s="245">
        <v>176471</v>
      </c>
      <c r="C14" s="239">
        <f t="shared" si="0"/>
        <v>107.10726446185687</v>
      </c>
      <c r="D14" s="242">
        <v>-515</v>
      </c>
      <c r="E14" s="239">
        <v>-0.28999999999999998</v>
      </c>
      <c r="F14" s="242">
        <v>11166</v>
      </c>
      <c r="G14" s="242">
        <v>12003</v>
      </c>
      <c r="H14" s="242">
        <v>-837</v>
      </c>
      <c r="I14" s="242">
        <v>1537</v>
      </c>
      <c r="J14" s="242">
        <v>1303</v>
      </c>
      <c r="K14" s="242">
        <v>234</v>
      </c>
      <c r="L14" s="244">
        <v>88</v>
      </c>
    </row>
    <row r="15" spans="1:12" ht="32.1" customHeight="1">
      <c r="A15" s="243">
        <v>24</v>
      </c>
      <c r="B15" s="245">
        <v>176785</v>
      </c>
      <c r="C15" s="239">
        <f t="shared" si="0"/>
        <v>107.29784354307148</v>
      </c>
      <c r="D15" s="242">
        <v>314</v>
      </c>
      <c r="E15" s="239">
        <v>0.18</v>
      </c>
      <c r="F15" s="242">
        <v>11455</v>
      </c>
      <c r="G15" s="242">
        <v>11229</v>
      </c>
      <c r="H15" s="242">
        <v>226</v>
      </c>
      <c r="I15" s="242">
        <v>1528</v>
      </c>
      <c r="J15" s="242">
        <v>1407</v>
      </c>
      <c r="K15" s="242">
        <v>121</v>
      </c>
      <c r="L15" s="244">
        <v>-33</v>
      </c>
    </row>
    <row r="16" spans="1:12" ht="31.5" customHeight="1">
      <c r="A16" s="243">
        <v>25</v>
      </c>
      <c r="B16" s="245">
        <v>180144</v>
      </c>
      <c r="C16" s="239">
        <f t="shared" si="0"/>
        <v>109.33655416026851</v>
      </c>
      <c r="D16" s="242">
        <v>3359</v>
      </c>
      <c r="E16" s="239">
        <v>1.9</v>
      </c>
      <c r="F16" s="242">
        <v>11948</v>
      </c>
      <c r="G16" s="242">
        <v>11594</v>
      </c>
      <c r="H16" s="242">
        <v>354</v>
      </c>
      <c r="I16" s="242">
        <v>1487</v>
      </c>
      <c r="J16" s="242">
        <v>1420</v>
      </c>
      <c r="K16" s="242">
        <v>67</v>
      </c>
      <c r="L16" s="244">
        <v>2938</v>
      </c>
    </row>
    <row r="17" spans="1:12" ht="31.5" customHeight="1">
      <c r="A17" s="243">
        <v>26</v>
      </c>
      <c r="B17" s="242">
        <v>180194</v>
      </c>
      <c r="C17" s="239">
        <f t="shared" si="0"/>
        <v>109.36690114772307</v>
      </c>
      <c r="D17" s="242">
        <v>50</v>
      </c>
      <c r="E17" s="239">
        <v>0.03</v>
      </c>
      <c r="F17" s="242">
        <v>12014</v>
      </c>
      <c r="G17" s="242">
        <v>12051</v>
      </c>
      <c r="H17" s="242">
        <v>-37</v>
      </c>
      <c r="I17" s="242">
        <v>1526</v>
      </c>
      <c r="J17" s="242">
        <v>1437</v>
      </c>
      <c r="K17" s="242">
        <v>89</v>
      </c>
      <c r="L17" s="244">
        <v>-2</v>
      </c>
    </row>
    <row r="18" spans="1:12" ht="31.5" customHeight="1">
      <c r="A18" s="243">
        <v>27</v>
      </c>
      <c r="B18" s="242">
        <v>182092</v>
      </c>
      <c r="C18" s="239">
        <f t="shared" si="0"/>
        <v>110.51887279149798</v>
      </c>
      <c r="D18" s="242">
        <v>1898</v>
      </c>
      <c r="E18" s="239">
        <v>1.05</v>
      </c>
      <c r="F18" s="242">
        <v>12980</v>
      </c>
      <c r="G18" s="242">
        <v>11611</v>
      </c>
      <c r="H18" s="242">
        <v>1369</v>
      </c>
      <c r="I18" s="242">
        <v>1533</v>
      </c>
      <c r="J18" s="242">
        <v>1416</v>
      </c>
      <c r="K18" s="242">
        <v>117</v>
      </c>
      <c r="L18" s="244">
        <v>412</v>
      </c>
    </row>
    <row r="19" spans="1:12" ht="30.75" customHeight="1">
      <c r="A19" s="243">
        <v>28</v>
      </c>
      <c r="B19" s="242">
        <v>182897</v>
      </c>
      <c r="C19" s="239">
        <f t="shared" si="0"/>
        <v>111.00745928951632</v>
      </c>
      <c r="D19" s="242">
        <v>805</v>
      </c>
      <c r="E19" s="239">
        <v>0.44</v>
      </c>
      <c r="F19" s="242">
        <v>12452</v>
      </c>
      <c r="G19" s="242">
        <v>12020</v>
      </c>
      <c r="H19" s="242">
        <v>432</v>
      </c>
      <c r="I19" s="242">
        <v>1612</v>
      </c>
      <c r="J19" s="242">
        <v>1424</v>
      </c>
      <c r="K19" s="242">
        <v>188</v>
      </c>
      <c r="L19" s="244">
        <v>185</v>
      </c>
    </row>
    <row r="20" spans="1:12" ht="30.75" customHeight="1">
      <c r="A20" s="243">
        <v>29</v>
      </c>
      <c r="B20" s="242">
        <v>185101</v>
      </c>
      <c r="C20" s="239">
        <f t="shared" si="0"/>
        <v>112.34515449651312</v>
      </c>
      <c r="D20" s="242">
        <v>2204</v>
      </c>
      <c r="E20" s="239">
        <v>1.21</v>
      </c>
      <c r="F20" s="242">
        <v>13092</v>
      </c>
      <c r="G20" s="242">
        <v>11462</v>
      </c>
      <c r="H20" s="242">
        <v>1630</v>
      </c>
      <c r="I20" s="242">
        <v>1603</v>
      </c>
      <c r="J20" s="242">
        <v>1398</v>
      </c>
      <c r="K20" s="242">
        <v>205</v>
      </c>
      <c r="L20" s="244">
        <v>369</v>
      </c>
    </row>
    <row r="21" spans="1:12" ht="30.75" customHeight="1">
      <c r="A21" s="243">
        <v>30</v>
      </c>
      <c r="B21" s="242">
        <v>186375</v>
      </c>
      <c r="C21" s="239">
        <f t="shared" si="0"/>
        <v>113.11839573685521</v>
      </c>
      <c r="D21" s="242">
        <v>1274</v>
      </c>
      <c r="E21" s="239">
        <v>0.69</v>
      </c>
      <c r="F21" s="242">
        <v>12234</v>
      </c>
      <c r="G21" s="242">
        <v>11309</v>
      </c>
      <c r="H21" s="242">
        <v>925</v>
      </c>
      <c r="I21" s="242">
        <v>1542</v>
      </c>
      <c r="J21" s="242">
        <v>1488</v>
      </c>
      <c r="K21" s="242">
        <v>54</v>
      </c>
      <c r="L21" s="244">
        <v>295</v>
      </c>
    </row>
    <row r="22" spans="1:12" ht="30.75" customHeight="1">
      <c r="A22" s="243">
        <v>31</v>
      </c>
      <c r="B22" s="242">
        <v>187199</v>
      </c>
      <c r="C22" s="239">
        <f t="shared" si="0"/>
        <v>113.61851409010629</v>
      </c>
      <c r="D22" s="242">
        <v>824</v>
      </c>
      <c r="E22" s="239">
        <v>0.44</v>
      </c>
      <c r="F22" s="242">
        <v>11691</v>
      </c>
      <c r="G22" s="242">
        <v>11296</v>
      </c>
      <c r="H22" s="242">
        <v>395</v>
      </c>
      <c r="I22" s="242">
        <v>1576</v>
      </c>
      <c r="J22" s="242">
        <v>1533</v>
      </c>
      <c r="K22" s="242">
        <v>43</v>
      </c>
      <c r="L22" s="244">
        <v>386</v>
      </c>
    </row>
    <row r="23" spans="1:12" ht="30.75" customHeight="1">
      <c r="A23" s="243" t="s">
        <v>177</v>
      </c>
      <c r="B23" s="242">
        <v>188461</v>
      </c>
      <c r="C23" s="239">
        <f t="shared" si="0"/>
        <v>114.38447205345925</v>
      </c>
      <c r="D23" s="242">
        <v>1262</v>
      </c>
      <c r="E23" s="239">
        <v>0.67</v>
      </c>
      <c r="F23" s="242">
        <v>12349</v>
      </c>
      <c r="G23" s="242">
        <v>11083</v>
      </c>
      <c r="H23" s="242">
        <v>1266</v>
      </c>
      <c r="I23" s="242">
        <v>1356</v>
      </c>
      <c r="J23" s="242">
        <v>1563</v>
      </c>
      <c r="K23" s="242">
        <v>-207</v>
      </c>
      <c r="L23" s="244">
        <v>203</v>
      </c>
    </row>
    <row r="24" spans="1:12" ht="30.75" customHeight="1">
      <c r="A24" s="246">
        <v>3</v>
      </c>
      <c r="B24" s="247">
        <f>人口動態!O5+人口動態!O34</f>
        <v>190126</v>
      </c>
      <c r="C24" s="248">
        <f t="shared" si="0"/>
        <v>115.39502673569595</v>
      </c>
      <c r="D24" s="247">
        <f>B24-B23</f>
        <v>1665</v>
      </c>
      <c r="E24" s="248">
        <f>ROUND(D24/B23*100,2)</f>
        <v>0.88</v>
      </c>
      <c r="F24" s="247">
        <f>人口動態!P22</f>
        <v>12972</v>
      </c>
      <c r="G24" s="247">
        <f>人口動態!P25</f>
        <v>11191</v>
      </c>
      <c r="H24" s="247">
        <f>F24-G24</f>
        <v>1781</v>
      </c>
      <c r="I24" s="247">
        <f>人口動態!P13</f>
        <v>1374</v>
      </c>
      <c r="J24" s="247">
        <f>人口動態!P16</f>
        <v>1573</v>
      </c>
      <c r="K24" s="247">
        <f>I24-J24</f>
        <v>-199</v>
      </c>
      <c r="L24" s="249">
        <f>人口動態!P31</f>
        <v>83</v>
      </c>
    </row>
    <row r="25" spans="1:12" ht="15.75" customHeight="1">
      <c r="A25" s="499" t="s">
        <v>140</v>
      </c>
      <c r="B25" s="499"/>
      <c r="C25" s="499"/>
      <c r="D25" s="499"/>
      <c r="E25" s="499"/>
      <c r="F25" s="499"/>
      <c r="G25" s="499"/>
      <c r="H25" s="499"/>
      <c r="I25" s="499"/>
      <c r="J25" s="499"/>
      <c r="K25" s="499"/>
      <c r="L25" s="499"/>
    </row>
    <row r="26" spans="1:12" ht="15.75" customHeight="1">
      <c r="A26" s="499" t="s">
        <v>153</v>
      </c>
      <c r="B26" s="499"/>
      <c r="C26" s="499"/>
      <c r="D26" s="499"/>
      <c r="E26" s="499"/>
      <c r="F26" s="499"/>
      <c r="G26" s="499"/>
      <c r="H26" s="499"/>
      <c r="I26" s="499"/>
      <c r="J26" s="499"/>
      <c r="K26" s="499"/>
      <c r="L26" s="499"/>
    </row>
    <row r="27" spans="1:12" ht="15.75" customHeight="1">
      <c r="A27" s="210" t="s">
        <v>165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</row>
    <row r="28" spans="1:12" ht="15.75" customHeight="1">
      <c r="A28" s="210" t="s">
        <v>136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</row>
  </sheetData>
  <mergeCells count="7">
    <mergeCell ref="A25:L25"/>
    <mergeCell ref="L1:L2"/>
    <mergeCell ref="A26:L26"/>
    <mergeCell ref="A1:A2"/>
    <mergeCell ref="B1:E1"/>
    <mergeCell ref="F1:H1"/>
    <mergeCell ref="I1:K1"/>
  </mergeCells>
  <phoneticPr fontId="2"/>
  <pageMargins left="0.78740157480314965" right="0.6692913385826772" top="1.1811023622047245" bottom="0.39370078740157483" header="0.51181102362204722" footer="0.19685039370078741"/>
  <pageSetup paperSize="9" orientation="portrait" r:id="rId1"/>
  <headerFooter alignWithMargins="0">
    <oddHeader>&amp;C&amp;14第２表　人口総数及び人口動態の推移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07"/>
  <sheetViews>
    <sheetView view="pageLayout" zoomScaleNormal="100" zoomScaleSheetLayoutView="100" workbookViewId="0">
      <selection activeCell="C17" sqref="C17"/>
    </sheetView>
  </sheetViews>
  <sheetFormatPr defaultRowHeight="11.25"/>
  <cols>
    <col min="1" max="16384" width="9" style="25"/>
  </cols>
  <sheetData>
    <row r="1" spans="1:9" ht="13.5" customHeight="1">
      <c r="A1" s="511" t="s">
        <v>9</v>
      </c>
      <c r="B1" s="511" t="s">
        <v>56</v>
      </c>
      <c r="C1" s="512" t="s">
        <v>13</v>
      </c>
      <c r="D1" s="512"/>
      <c r="E1" s="512"/>
      <c r="F1" s="512"/>
      <c r="G1" s="510" t="s">
        <v>117</v>
      </c>
      <c r="H1" s="510" t="s">
        <v>118</v>
      </c>
      <c r="I1" s="510" t="s">
        <v>57</v>
      </c>
    </row>
    <row r="2" spans="1:9" ht="12.75" customHeight="1">
      <c r="A2" s="511"/>
      <c r="B2" s="511"/>
      <c r="C2" s="227" t="s">
        <v>10</v>
      </c>
      <c r="D2" s="227" t="s">
        <v>3</v>
      </c>
      <c r="E2" s="227" t="s">
        <v>4</v>
      </c>
      <c r="F2" s="227" t="s">
        <v>160</v>
      </c>
      <c r="G2" s="510"/>
      <c r="H2" s="510"/>
      <c r="I2" s="510"/>
    </row>
    <row r="3" spans="1:9" ht="12.75" customHeight="1">
      <c r="A3" s="32" t="s">
        <v>58</v>
      </c>
      <c r="B3" s="33"/>
      <c r="C3" s="33"/>
      <c r="D3" s="33"/>
      <c r="E3" s="33"/>
      <c r="F3" s="8"/>
      <c r="G3" s="33"/>
      <c r="H3" s="33"/>
      <c r="I3" s="34"/>
    </row>
    <row r="4" spans="1:9" ht="12.75" customHeight="1">
      <c r="A4" s="24">
        <v>35</v>
      </c>
      <c r="B4" s="9">
        <v>715</v>
      </c>
      <c r="C4" s="9">
        <v>5376</v>
      </c>
      <c r="D4" s="9"/>
      <c r="E4" s="9"/>
      <c r="F4" s="9"/>
      <c r="G4" s="27">
        <f>C4/B4</f>
        <v>7.5188811188811187</v>
      </c>
      <c r="H4" s="9"/>
      <c r="I4" s="10">
        <v>327</v>
      </c>
    </row>
    <row r="5" spans="1:9" ht="12.75" customHeight="1">
      <c r="A5" s="24">
        <v>40</v>
      </c>
      <c r="B5" s="9">
        <v>731</v>
      </c>
      <c r="C5" s="11">
        <v>5280</v>
      </c>
      <c r="D5" s="9"/>
      <c r="E5" s="9"/>
      <c r="F5" s="26">
        <v>-96</v>
      </c>
      <c r="G5" s="27">
        <f>C5/B5</f>
        <v>7.2229822161422712</v>
      </c>
      <c r="H5" s="9"/>
      <c r="I5" s="10">
        <v>321</v>
      </c>
    </row>
    <row r="6" spans="1:9" ht="12.75" customHeight="1">
      <c r="A6" s="24">
        <v>45</v>
      </c>
      <c r="B6" s="9">
        <v>726</v>
      </c>
      <c r="C6" s="11">
        <v>5065</v>
      </c>
      <c r="D6" s="9"/>
      <c r="E6" s="9"/>
      <c r="F6" s="26">
        <v>-215</v>
      </c>
      <c r="G6" s="27">
        <f>C6/B6</f>
        <v>6.9765840220385673</v>
      </c>
      <c r="H6" s="9"/>
      <c r="I6" s="10">
        <v>308</v>
      </c>
    </row>
    <row r="7" spans="1:9" ht="12.75" customHeight="1">
      <c r="A7" s="29" t="s">
        <v>59</v>
      </c>
      <c r="B7" s="9"/>
      <c r="C7" s="9"/>
      <c r="D7" s="9"/>
      <c r="E7" s="9"/>
      <c r="F7" s="9"/>
      <c r="G7" s="9"/>
      <c r="H7" s="9"/>
      <c r="I7" s="10"/>
    </row>
    <row r="8" spans="1:9" ht="12.75" customHeight="1">
      <c r="A8" s="24">
        <v>5</v>
      </c>
      <c r="B8" s="11">
        <v>748</v>
      </c>
      <c r="C8" s="11">
        <v>5521</v>
      </c>
      <c r="D8" s="9"/>
      <c r="E8" s="9"/>
      <c r="F8" s="26">
        <v>456</v>
      </c>
      <c r="G8" s="27">
        <f>C8/B8</f>
        <v>7.3810160427807485</v>
      </c>
      <c r="H8" s="9"/>
      <c r="I8" s="10">
        <v>335</v>
      </c>
    </row>
    <row r="9" spans="1:9" ht="12.75" customHeight="1">
      <c r="A9" s="24">
        <v>10</v>
      </c>
      <c r="B9" s="11">
        <v>1098</v>
      </c>
      <c r="C9" s="11">
        <v>6086</v>
      </c>
      <c r="D9" s="11">
        <v>3174</v>
      </c>
      <c r="E9" s="11">
        <v>2912</v>
      </c>
      <c r="F9" s="26">
        <v>565</v>
      </c>
      <c r="G9" s="27">
        <f>C9/B9</f>
        <v>5.5428051001821492</v>
      </c>
      <c r="H9" s="28">
        <f>D9/E9*100</f>
        <v>108.99725274725273</v>
      </c>
      <c r="I9" s="10">
        <v>370</v>
      </c>
    </row>
    <row r="10" spans="1:9" ht="12.75" customHeight="1">
      <c r="A10" s="24">
        <v>15</v>
      </c>
      <c r="B10" s="11">
        <v>1130</v>
      </c>
      <c r="C10" s="11">
        <v>6474</v>
      </c>
      <c r="D10" s="11">
        <v>3445</v>
      </c>
      <c r="E10" s="11">
        <v>3029</v>
      </c>
      <c r="F10" s="26">
        <v>388</v>
      </c>
      <c r="G10" s="27">
        <f>C10/B10</f>
        <v>5.7292035398230086</v>
      </c>
      <c r="H10" s="28">
        <f>D10/E10*100</f>
        <v>113.73390557939915</v>
      </c>
      <c r="I10" s="10">
        <v>394</v>
      </c>
    </row>
    <row r="11" spans="1:9" ht="12.75" customHeight="1">
      <c r="A11" s="29" t="s">
        <v>60</v>
      </c>
      <c r="B11" s="9"/>
      <c r="C11" s="9"/>
      <c r="D11" s="9"/>
      <c r="E11" s="9"/>
      <c r="F11" s="26"/>
      <c r="G11" s="9"/>
      <c r="H11" s="28"/>
      <c r="I11" s="10"/>
    </row>
    <row r="12" spans="1:9" ht="12.75" customHeight="1">
      <c r="A12" s="24">
        <v>2</v>
      </c>
      <c r="B12" s="11">
        <v>1172</v>
      </c>
      <c r="C12" s="11">
        <f t="shared" ref="C12:C20" si="0">SUM(D12:E12)</f>
        <v>6876</v>
      </c>
      <c r="D12" s="11">
        <v>3603</v>
      </c>
      <c r="E12" s="11">
        <v>3273</v>
      </c>
      <c r="F12" s="77">
        <f>C12-C10</f>
        <v>402</v>
      </c>
      <c r="G12" s="27">
        <f>C12/B12</f>
        <v>5.8668941979522184</v>
      </c>
      <c r="H12" s="28">
        <f t="shared" ref="H12:H20" si="1">D12/E12*100</f>
        <v>110.08249312557288</v>
      </c>
      <c r="I12" s="10">
        <v>418</v>
      </c>
    </row>
    <row r="13" spans="1:9" ht="12.75" customHeight="1">
      <c r="A13" s="24">
        <v>3</v>
      </c>
      <c r="B13" s="11">
        <v>1224</v>
      </c>
      <c r="C13" s="11">
        <f t="shared" si="0"/>
        <v>7218</v>
      </c>
      <c r="D13" s="11">
        <v>3786</v>
      </c>
      <c r="E13" s="11">
        <v>3432</v>
      </c>
      <c r="F13" s="77">
        <f>C13-C12</f>
        <v>342</v>
      </c>
      <c r="G13" s="27">
        <f>C13/B13</f>
        <v>5.8970588235294121</v>
      </c>
      <c r="H13" s="28">
        <f t="shared" si="1"/>
        <v>110.31468531468531</v>
      </c>
      <c r="I13" s="10">
        <v>439</v>
      </c>
    </row>
    <row r="14" spans="1:9" ht="12.75" customHeight="1">
      <c r="A14" s="24">
        <v>4</v>
      </c>
      <c r="B14" s="11">
        <v>1289</v>
      </c>
      <c r="C14" s="11">
        <f t="shared" si="0"/>
        <v>7593</v>
      </c>
      <c r="D14" s="11">
        <v>3985</v>
      </c>
      <c r="E14" s="11">
        <v>3608</v>
      </c>
      <c r="F14" s="77">
        <f>C14-C13</f>
        <v>375</v>
      </c>
      <c r="G14" s="27">
        <f>C14/B14</f>
        <v>5.8906128782001552</v>
      </c>
      <c r="H14" s="28">
        <f t="shared" si="1"/>
        <v>110.4490022172949</v>
      </c>
      <c r="I14" s="10">
        <v>462</v>
      </c>
    </row>
    <row r="15" spans="1:9" ht="12.75" customHeight="1">
      <c r="A15" s="24">
        <v>5</v>
      </c>
      <c r="B15" s="11">
        <v>1380</v>
      </c>
      <c r="C15" s="11">
        <f t="shared" si="0"/>
        <v>7863</v>
      </c>
      <c r="D15" s="11">
        <v>4137</v>
      </c>
      <c r="E15" s="11">
        <v>3726</v>
      </c>
      <c r="F15" s="77">
        <f>C15-C14</f>
        <v>270</v>
      </c>
      <c r="G15" s="27">
        <f>C15/B15</f>
        <v>5.697826086956522</v>
      </c>
      <c r="H15" s="28">
        <f t="shared" si="1"/>
        <v>111.03059581320451</v>
      </c>
      <c r="I15" s="10">
        <v>478</v>
      </c>
    </row>
    <row r="16" spans="1:9" ht="12.75" customHeight="1">
      <c r="A16" s="24">
        <v>6</v>
      </c>
      <c r="B16" s="9">
        <v>1438</v>
      </c>
      <c r="C16" s="11">
        <v>8218</v>
      </c>
      <c r="D16" s="9">
        <v>4318</v>
      </c>
      <c r="E16" s="9">
        <v>3900</v>
      </c>
      <c r="F16" s="77">
        <f>C16-C15</f>
        <v>355</v>
      </c>
      <c r="G16" s="27">
        <f>C16/B16</f>
        <v>5.714881780250348</v>
      </c>
      <c r="H16" s="28">
        <f t="shared" si="1"/>
        <v>110.71794871794872</v>
      </c>
      <c r="I16" s="10">
        <v>500</v>
      </c>
    </row>
    <row r="17" spans="1:9" ht="12.75" customHeight="1">
      <c r="A17" s="24">
        <v>7</v>
      </c>
      <c r="B17" s="11">
        <v>1572</v>
      </c>
      <c r="C17" s="11">
        <f t="shared" si="0"/>
        <v>8755</v>
      </c>
      <c r="D17" s="11">
        <v>4593</v>
      </c>
      <c r="E17" s="11">
        <v>4162</v>
      </c>
      <c r="F17" s="77">
        <f>C17-C16</f>
        <v>537</v>
      </c>
      <c r="G17" s="27">
        <f t="shared" ref="G17:G31" si="2">C17/B17</f>
        <v>5.5693384223918576</v>
      </c>
      <c r="H17" s="28">
        <f t="shared" si="1"/>
        <v>110.35559827006247</v>
      </c>
      <c r="I17" s="10">
        <v>533</v>
      </c>
    </row>
    <row r="18" spans="1:9" ht="12.75" customHeight="1">
      <c r="A18" s="24">
        <v>8</v>
      </c>
      <c r="B18" s="11">
        <v>1626</v>
      </c>
      <c r="C18" s="11">
        <f t="shared" si="0"/>
        <v>9366</v>
      </c>
      <c r="D18" s="11">
        <v>4840</v>
      </c>
      <c r="E18" s="11">
        <v>4526</v>
      </c>
      <c r="F18" s="77">
        <f t="shared" ref="F18:F31" si="3">C18-C17</f>
        <v>611</v>
      </c>
      <c r="G18" s="27">
        <f t="shared" si="2"/>
        <v>5.7601476014760147</v>
      </c>
      <c r="H18" s="28">
        <f t="shared" si="1"/>
        <v>106.93769332744145</v>
      </c>
      <c r="I18" s="10">
        <v>570</v>
      </c>
    </row>
    <row r="19" spans="1:9" ht="12.75" customHeight="1">
      <c r="A19" s="24">
        <v>9</v>
      </c>
      <c r="B19" s="11">
        <v>1734</v>
      </c>
      <c r="C19" s="11">
        <f t="shared" si="0"/>
        <v>10199</v>
      </c>
      <c r="D19" s="11">
        <v>5236</v>
      </c>
      <c r="E19" s="11">
        <v>4963</v>
      </c>
      <c r="F19" s="77">
        <f t="shared" si="3"/>
        <v>833</v>
      </c>
      <c r="G19" s="27">
        <f t="shared" si="2"/>
        <v>5.8817762399077278</v>
      </c>
      <c r="H19" s="28">
        <f t="shared" si="1"/>
        <v>105.50070521861777</v>
      </c>
      <c r="I19" s="10">
        <v>620</v>
      </c>
    </row>
    <row r="20" spans="1:9" ht="12.75" customHeight="1">
      <c r="A20" s="24">
        <v>10</v>
      </c>
      <c r="B20" s="11">
        <v>1978</v>
      </c>
      <c r="C20" s="11">
        <f t="shared" si="0"/>
        <v>10966</v>
      </c>
      <c r="D20" s="11">
        <v>5634</v>
      </c>
      <c r="E20" s="11">
        <v>5332</v>
      </c>
      <c r="F20" s="77">
        <f t="shared" si="3"/>
        <v>767</v>
      </c>
      <c r="G20" s="27">
        <f t="shared" si="2"/>
        <v>5.5439838220424669</v>
      </c>
      <c r="H20" s="28">
        <f t="shared" si="1"/>
        <v>105.66391597899474</v>
      </c>
      <c r="I20" s="10">
        <v>667</v>
      </c>
    </row>
    <row r="21" spans="1:9" ht="12.75" customHeight="1">
      <c r="A21" s="24">
        <v>11</v>
      </c>
      <c r="B21" s="11">
        <v>2119</v>
      </c>
      <c r="C21" s="11">
        <v>11007</v>
      </c>
      <c r="D21" s="9"/>
      <c r="E21" s="9"/>
      <c r="F21" s="77">
        <f t="shared" si="3"/>
        <v>41</v>
      </c>
      <c r="G21" s="27">
        <f t="shared" si="2"/>
        <v>5.1944313355356302</v>
      </c>
      <c r="H21" s="28"/>
      <c r="I21" s="10">
        <v>670</v>
      </c>
    </row>
    <row r="22" spans="1:9" ht="12.75" customHeight="1">
      <c r="A22" s="24">
        <v>12</v>
      </c>
      <c r="B22" s="11">
        <v>2578</v>
      </c>
      <c r="C22" s="11">
        <f>SUM(D22:E22)</f>
        <v>11807</v>
      </c>
      <c r="D22" s="11">
        <v>6205</v>
      </c>
      <c r="E22" s="11">
        <v>5602</v>
      </c>
      <c r="F22" s="77">
        <f t="shared" si="3"/>
        <v>800</v>
      </c>
      <c r="G22" s="27">
        <f t="shared" si="2"/>
        <v>4.5799069045771912</v>
      </c>
      <c r="H22" s="28">
        <f>D22/E22*100</f>
        <v>110.76401285255267</v>
      </c>
      <c r="I22" s="10">
        <v>718</v>
      </c>
    </row>
    <row r="23" spans="1:9" ht="12.75" customHeight="1">
      <c r="A23" s="24">
        <v>13</v>
      </c>
      <c r="B23" s="11">
        <v>3003</v>
      </c>
      <c r="C23" s="11">
        <v>11849</v>
      </c>
      <c r="D23" s="9"/>
      <c r="E23" s="9"/>
      <c r="F23" s="77">
        <f t="shared" si="3"/>
        <v>42</v>
      </c>
      <c r="G23" s="27">
        <f t="shared" si="2"/>
        <v>3.9457209457209457</v>
      </c>
      <c r="H23" s="28"/>
      <c r="I23" s="10">
        <v>721</v>
      </c>
    </row>
    <row r="24" spans="1:9" ht="12.75" customHeight="1">
      <c r="A24" s="24">
        <v>14</v>
      </c>
      <c r="B24" s="11">
        <v>3695</v>
      </c>
      <c r="C24" s="11">
        <f>SUM(D24:E24)</f>
        <v>15749</v>
      </c>
      <c r="D24" s="11">
        <v>8074</v>
      </c>
      <c r="E24" s="11">
        <v>7675</v>
      </c>
      <c r="F24" s="77">
        <f t="shared" si="3"/>
        <v>3900</v>
      </c>
      <c r="G24" s="27">
        <f t="shared" si="2"/>
        <v>4.2622462787550743</v>
      </c>
      <c r="H24" s="28">
        <f>D24/E24*100</f>
        <v>105.1986970684039</v>
      </c>
      <c r="I24" s="10">
        <v>958</v>
      </c>
    </row>
    <row r="25" spans="1:9" ht="12.75" customHeight="1">
      <c r="A25" s="24">
        <v>15</v>
      </c>
      <c r="B25" s="11">
        <v>4292</v>
      </c>
      <c r="C25" s="11">
        <f>SUM(D25:E25)</f>
        <v>21536</v>
      </c>
      <c r="D25" s="11">
        <v>10883</v>
      </c>
      <c r="E25" s="11">
        <v>10653</v>
      </c>
      <c r="F25" s="77">
        <f t="shared" si="3"/>
        <v>5787</v>
      </c>
      <c r="G25" s="27">
        <f t="shared" si="2"/>
        <v>5.0177073625349484</v>
      </c>
      <c r="H25" s="28">
        <f>D25/E25*100</f>
        <v>102.15901623955692</v>
      </c>
      <c r="I25" s="10">
        <v>1310</v>
      </c>
    </row>
    <row r="26" spans="1:9" ht="12.75" customHeight="1">
      <c r="A26" s="24">
        <v>16</v>
      </c>
      <c r="B26" s="11">
        <v>5230</v>
      </c>
      <c r="C26" s="11">
        <f>SUM(D26:E26)</f>
        <v>26996</v>
      </c>
      <c r="D26" s="11">
        <v>12845</v>
      </c>
      <c r="E26" s="11">
        <v>14151</v>
      </c>
      <c r="F26" s="77">
        <f t="shared" si="3"/>
        <v>5460</v>
      </c>
      <c r="G26" s="27">
        <f t="shared" si="2"/>
        <v>5.1617590822179729</v>
      </c>
      <c r="H26" s="28">
        <f>D26/E26*100</f>
        <v>90.770970249452333</v>
      </c>
      <c r="I26" s="10">
        <v>1642</v>
      </c>
    </row>
    <row r="27" spans="1:9" ht="12.75" customHeight="1">
      <c r="A27" s="24">
        <v>17</v>
      </c>
      <c r="B27" s="11">
        <v>6021</v>
      </c>
      <c r="C27" s="11">
        <f>SUM(D27:E27)</f>
        <v>30057</v>
      </c>
      <c r="D27" s="11">
        <v>14079</v>
      </c>
      <c r="E27" s="11">
        <v>15978</v>
      </c>
      <c r="F27" s="77">
        <f t="shared" si="3"/>
        <v>3061</v>
      </c>
      <c r="G27" s="27">
        <f t="shared" si="2"/>
        <v>4.9920279023418033</v>
      </c>
      <c r="H27" s="28">
        <f>D27/E27*100</f>
        <v>88.114907998497941</v>
      </c>
      <c r="I27" s="10">
        <v>1828</v>
      </c>
    </row>
    <row r="28" spans="1:9" ht="12.75" customHeight="1">
      <c r="A28" s="24">
        <v>18</v>
      </c>
      <c r="B28" s="11">
        <v>6755</v>
      </c>
      <c r="C28" s="11">
        <v>34967</v>
      </c>
      <c r="D28" s="9"/>
      <c r="E28" s="9"/>
      <c r="F28" s="77">
        <f t="shared" si="3"/>
        <v>4910</v>
      </c>
      <c r="G28" s="27">
        <f t="shared" si="2"/>
        <v>5.1764618800888229</v>
      </c>
      <c r="H28" s="28"/>
      <c r="I28" s="10">
        <v>2127</v>
      </c>
    </row>
    <row r="29" spans="1:9" ht="12.75" customHeight="1">
      <c r="A29" s="24">
        <v>19</v>
      </c>
      <c r="B29" s="11">
        <v>7812</v>
      </c>
      <c r="C29" s="11">
        <v>39563</v>
      </c>
      <c r="D29" s="9"/>
      <c r="E29" s="9"/>
      <c r="F29" s="77">
        <f t="shared" si="3"/>
        <v>4596</v>
      </c>
      <c r="G29" s="27">
        <f t="shared" si="2"/>
        <v>5.0643881208397339</v>
      </c>
      <c r="H29" s="28"/>
      <c r="I29" s="10">
        <v>2407</v>
      </c>
    </row>
    <row r="30" spans="1:9" ht="12.75" customHeight="1">
      <c r="A30" s="24">
        <v>20</v>
      </c>
      <c r="B30" s="11">
        <v>8175</v>
      </c>
      <c r="C30" s="11">
        <f t="shared" ref="C30:C35" si="4">SUM(D30:E30)</f>
        <v>40253</v>
      </c>
      <c r="D30" s="11">
        <v>21564</v>
      </c>
      <c r="E30" s="11">
        <v>18689</v>
      </c>
      <c r="F30" s="77">
        <f t="shared" si="3"/>
        <v>690</v>
      </c>
      <c r="G30" s="27">
        <f t="shared" si="2"/>
        <v>4.9239143730886852</v>
      </c>
      <c r="H30" s="28">
        <f>D30/E30*100</f>
        <v>115.38338059821285</v>
      </c>
      <c r="I30" s="10">
        <v>2448</v>
      </c>
    </row>
    <row r="31" spans="1:9" ht="12.75" customHeight="1">
      <c r="A31" s="24">
        <v>21</v>
      </c>
      <c r="B31" s="11">
        <v>9511</v>
      </c>
      <c r="C31" s="11">
        <f t="shared" si="4"/>
        <v>39347</v>
      </c>
      <c r="D31" s="11">
        <v>19861</v>
      </c>
      <c r="E31" s="11">
        <v>19486</v>
      </c>
      <c r="F31" s="77">
        <f t="shared" si="3"/>
        <v>-906</v>
      </c>
      <c r="G31" s="27">
        <f t="shared" si="2"/>
        <v>4.1369992640100932</v>
      </c>
      <c r="H31" s="28">
        <f>D31/E31*100</f>
        <v>101.92445858565125</v>
      </c>
      <c r="I31" s="10">
        <v>2393</v>
      </c>
    </row>
    <row r="32" spans="1:9" ht="12.75" customHeight="1">
      <c r="A32" s="24">
        <v>22</v>
      </c>
      <c r="B32" s="11">
        <v>12671</v>
      </c>
      <c r="C32" s="11">
        <f t="shared" si="4"/>
        <v>55875</v>
      </c>
      <c r="D32" s="11">
        <v>32166</v>
      </c>
      <c r="E32" s="11">
        <v>23709</v>
      </c>
      <c r="F32" s="77">
        <f>C32-C31</f>
        <v>16528</v>
      </c>
      <c r="G32" s="27">
        <f t="shared" ref="G32:G60" si="5">C32/B32</f>
        <v>4.4096756372819828</v>
      </c>
      <c r="H32" s="28">
        <f t="shared" ref="H32:H60" si="6">D32/E32*100</f>
        <v>135.66999873465772</v>
      </c>
      <c r="I32" s="10">
        <v>3399</v>
      </c>
    </row>
    <row r="33" spans="1:9" ht="12.75" customHeight="1">
      <c r="A33" s="24">
        <v>23</v>
      </c>
      <c r="B33" s="11">
        <v>13870</v>
      </c>
      <c r="C33" s="11">
        <f t="shared" si="4"/>
        <v>53062</v>
      </c>
      <c r="D33" s="11">
        <v>28053</v>
      </c>
      <c r="E33" s="11">
        <v>25009</v>
      </c>
      <c r="F33" s="77">
        <f t="shared" ref="F33:F60" si="7">C33-C32</f>
        <v>-2813</v>
      </c>
      <c r="G33" s="27">
        <f t="shared" si="5"/>
        <v>3.825666906993511</v>
      </c>
      <c r="H33" s="28">
        <f t="shared" si="6"/>
        <v>112.17161821744173</v>
      </c>
      <c r="I33" s="10">
        <v>3228</v>
      </c>
    </row>
    <row r="34" spans="1:9" ht="12.75" customHeight="1">
      <c r="A34" s="24">
        <v>24</v>
      </c>
      <c r="B34" s="11">
        <v>13602</v>
      </c>
      <c r="C34" s="11">
        <f t="shared" si="4"/>
        <v>55546</v>
      </c>
      <c r="D34" s="11">
        <v>29934</v>
      </c>
      <c r="E34" s="11">
        <v>25612</v>
      </c>
      <c r="F34" s="77">
        <f t="shared" si="7"/>
        <v>2484</v>
      </c>
      <c r="G34" s="27">
        <f t="shared" si="5"/>
        <v>4.0836641670342599</v>
      </c>
      <c r="H34" s="28">
        <f t="shared" si="6"/>
        <v>116.87490238950491</v>
      </c>
      <c r="I34" s="10">
        <v>3379</v>
      </c>
    </row>
    <row r="35" spans="1:9" ht="12.75" customHeight="1">
      <c r="A35" s="24">
        <v>25</v>
      </c>
      <c r="B35" s="9">
        <v>13231</v>
      </c>
      <c r="C35" s="11">
        <f t="shared" si="4"/>
        <v>54198</v>
      </c>
      <c r="D35" s="9">
        <v>28146</v>
      </c>
      <c r="E35" s="9">
        <v>26052</v>
      </c>
      <c r="F35" s="77">
        <f t="shared" si="7"/>
        <v>-1348</v>
      </c>
      <c r="G35" s="27">
        <f t="shared" si="5"/>
        <v>4.0962890182147982</v>
      </c>
      <c r="H35" s="28">
        <f t="shared" si="6"/>
        <v>108.03777061262092</v>
      </c>
      <c r="I35" s="10">
        <v>3297</v>
      </c>
    </row>
    <row r="36" spans="1:9" ht="12.75" customHeight="1">
      <c r="A36" s="24">
        <v>26</v>
      </c>
      <c r="B36" s="11">
        <v>14110</v>
      </c>
      <c r="C36" s="9">
        <f>D36+E36</f>
        <v>55880</v>
      </c>
      <c r="D36" s="9">
        <v>28574</v>
      </c>
      <c r="E36" s="11">
        <v>27306</v>
      </c>
      <c r="F36" s="77">
        <f t="shared" si="7"/>
        <v>1682</v>
      </c>
      <c r="G36" s="27">
        <f t="shared" si="5"/>
        <v>3.9603118355776044</v>
      </c>
      <c r="H36" s="28">
        <f t="shared" si="6"/>
        <v>104.64366805830221</v>
      </c>
      <c r="I36" s="10">
        <v>3399</v>
      </c>
    </row>
    <row r="37" spans="1:9" ht="12.75" customHeight="1">
      <c r="A37" s="24">
        <v>27</v>
      </c>
      <c r="B37" s="11">
        <v>14529</v>
      </c>
      <c r="C37" s="9">
        <f>D37+E37</f>
        <v>58405</v>
      </c>
      <c r="D37" s="9">
        <v>29884</v>
      </c>
      <c r="E37" s="11">
        <v>28521</v>
      </c>
      <c r="F37" s="26">
        <f t="shared" si="7"/>
        <v>2525</v>
      </c>
      <c r="G37" s="27">
        <f t="shared" si="5"/>
        <v>4.0198912519788008</v>
      </c>
      <c r="H37" s="28">
        <f t="shared" si="6"/>
        <v>104.77893481995721</v>
      </c>
      <c r="I37" s="10">
        <v>3553</v>
      </c>
    </row>
    <row r="38" spans="1:9" ht="12.75" customHeight="1">
      <c r="A38" s="24">
        <v>28</v>
      </c>
      <c r="B38" s="11">
        <v>15045</v>
      </c>
      <c r="C38" s="9">
        <f>D38+E38</f>
        <v>60504</v>
      </c>
      <c r="D38" s="9">
        <v>30970</v>
      </c>
      <c r="E38" s="11">
        <v>29534</v>
      </c>
      <c r="F38" s="26">
        <f t="shared" si="7"/>
        <v>2099</v>
      </c>
      <c r="G38" s="27">
        <f t="shared" si="5"/>
        <v>4.0215353938185441</v>
      </c>
      <c r="H38" s="28">
        <f t="shared" si="6"/>
        <v>104.86219272702648</v>
      </c>
      <c r="I38" s="10">
        <v>3680</v>
      </c>
    </row>
    <row r="39" spans="1:9" ht="12.75" customHeight="1">
      <c r="A39" s="24">
        <v>29</v>
      </c>
      <c r="B39" s="11">
        <v>15964</v>
      </c>
      <c r="C39" s="9">
        <f>D39+E39</f>
        <v>63859</v>
      </c>
      <c r="D39" s="11">
        <v>32942</v>
      </c>
      <c r="E39" s="11">
        <v>30917</v>
      </c>
      <c r="F39" s="26">
        <f t="shared" si="7"/>
        <v>3355</v>
      </c>
      <c r="G39" s="27">
        <f t="shared" si="5"/>
        <v>4.0001879228263597</v>
      </c>
      <c r="H39" s="28">
        <f t="shared" si="6"/>
        <v>106.54979461137886</v>
      </c>
      <c r="I39" s="10">
        <v>3884</v>
      </c>
    </row>
    <row r="40" spans="1:9" ht="12.75" customHeight="1">
      <c r="A40" s="24">
        <v>30</v>
      </c>
      <c r="B40" s="11">
        <v>17035</v>
      </c>
      <c r="C40" s="9">
        <f>D40+E40</f>
        <v>67308</v>
      </c>
      <c r="D40" s="11">
        <v>34735</v>
      </c>
      <c r="E40" s="11">
        <v>32573</v>
      </c>
      <c r="F40" s="26">
        <f t="shared" si="7"/>
        <v>3449</v>
      </c>
      <c r="G40" s="27">
        <f t="shared" si="5"/>
        <v>3.9511593777516878</v>
      </c>
      <c r="H40" s="28">
        <f t="shared" si="6"/>
        <v>106.63739907285175</v>
      </c>
      <c r="I40" s="10">
        <v>4094</v>
      </c>
    </row>
    <row r="41" spans="1:9" ht="12.75" customHeight="1">
      <c r="A41" s="54">
        <v>31</v>
      </c>
      <c r="B41" s="162">
        <v>17804</v>
      </c>
      <c r="C41" s="9">
        <f t="shared" ref="C41:C60" si="8">D41+E41</f>
        <v>69488</v>
      </c>
      <c r="D41" s="11">
        <v>35922</v>
      </c>
      <c r="E41" s="11">
        <v>33566</v>
      </c>
      <c r="F41" s="26">
        <f t="shared" si="7"/>
        <v>2180</v>
      </c>
      <c r="G41" s="27">
        <f t="shared" si="5"/>
        <v>3.90294315884071</v>
      </c>
      <c r="H41" s="28">
        <f t="shared" si="6"/>
        <v>107.01900732884467</v>
      </c>
      <c r="I41" s="10">
        <v>4227</v>
      </c>
    </row>
    <row r="42" spans="1:9" ht="12.75" customHeight="1">
      <c r="A42" s="54">
        <v>32</v>
      </c>
      <c r="B42" s="162">
        <v>19423</v>
      </c>
      <c r="C42" s="9">
        <f t="shared" si="8"/>
        <v>75061</v>
      </c>
      <c r="D42" s="11">
        <v>38906</v>
      </c>
      <c r="E42" s="11">
        <v>36155</v>
      </c>
      <c r="F42" s="26">
        <f t="shared" si="7"/>
        <v>5573</v>
      </c>
      <c r="G42" s="27">
        <f t="shared" si="5"/>
        <v>3.8645420377902489</v>
      </c>
      <c r="H42" s="28">
        <f t="shared" si="6"/>
        <v>107.60890609874151</v>
      </c>
      <c r="I42" s="10">
        <v>4566</v>
      </c>
    </row>
    <row r="43" spans="1:9" ht="12.75" customHeight="1">
      <c r="A43" s="54">
        <v>33</v>
      </c>
      <c r="B43" s="162">
        <v>20982</v>
      </c>
      <c r="C43" s="9">
        <f t="shared" si="8"/>
        <v>79522</v>
      </c>
      <c r="D43" s="11">
        <v>41146</v>
      </c>
      <c r="E43" s="11">
        <v>38376</v>
      </c>
      <c r="F43" s="26">
        <f t="shared" si="7"/>
        <v>4461</v>
      </c>
      <c r="G43" s="27">
        <f t="shared" si="5"/>
        <v>3.7900104851777714</v>
      </c>
      <c r="H43" s="28">
        <f t="shared" si="6"/>
        <v>107.21805294976025</v>
      </c>
      <c r="I43" s="10">
        <v>4972</v>
      </c>
    </row>
    <row r="44" spans="1:9" ht="12.75" customHeight="1">
      <c r="A44" s="54">
        <v>34</v>
      </c>
      <c r="B44" s="162">
        <v>22580</v>
      </c>
      <c r="C44" s="9">
        <f t="shared" si="8"/>
        <v>84765</v>
      </c>
      <c r="D44" s="11">
        <v>43845</v>
      </c>
      <c r="E44" s="11">
        <v>40920</v>
      </c>
      <c r="F44" s="26">
        <f t="shared" si="7"/>
        <v>5243</v>
      </c>
      <c r="G44" s="27">
        <f t="shared" si="5"/>
        <v>3.753985828166519</v>
      </c>
      <c r="H44" s="28">
        <f t="shared" si="6"/>
        <v>107.14809384164224</v>
      </c>
      <c r="I44" s="10">
        <v>5037</v>
      </c>
    </row>
    <row r="45" spans="1:9" ht="12.75" customHeight="1">
      <c r="A45" s="54">
        <v>35</v>
      </c>
      <c r="B45" s="162">
        <v>25269</v>
      </c>
      <c r="C45" s="9">
        <f t="shared" si="8"/>
        <v>92090</v>
      </c>
      <c r="D45" s="11">
        <v>47581</v>
      </c>
      <c r="E45" s="11">
        <v>44509</v>
      </c>
      <c r="F45" s="26">
        <f t="shared" si="7"/>
        <v>7325</v>
      </c>
      <c r="G45" s="27">
        <f t="shared" si="5"/>
        <v>3.6443864023111323</v>
      </c>
      <c r="H45" s="28">
        <f t="shared" si="6"/>
        <v>106.90197488148465</v>
      </c>
      <c r="I45" s="10">
        <v>5472</v>
      </c>
    </row>
    <row r="46" spans="1:9" ht="12.75" customHeight="1">
      <c r="A46" s="54">
        <v>36</v>
      </c>
      <c r="B46" s="162">
        <v>27260</v>
      </c>
      <c r="C46" s="9">
        <f t="shared" si="8"/>
        <v>97579</v>
      </c>
      <c r="D46" s="11">
        <v>50532</v>
      </c>
      <c r="E46" s="11">
        <v>47047</v>
      </c>
      <c r="F46" s="26">
        <f t="shared" si="7"/>
        <v>5489</v>
      </c>
      <c r="G46" s="27">
        <f t="shared" si="5"/>
        <v>3.5795671313279529</v>
      </c>
      <c r="H46" s="28">
        <f t="shared" si="6"/>
        <v>107.40748613089039</v>
      </c>
      <c r="I46" s="10">
        <v>5797</v>
      </c>
    </row>
    <row r="47" spans="1:9" ht="12.75" customHeight="1">
      <c r="A47" s="54">
        <v>37</v>
      </c>
      <c r="B47" s="162">
        <v>29289</v>
      </c>
      <c r="C47" s="9">
        <f t="shared" si="8"/>
        <v>102491</v>
      </c>
      <c r="D47" s="11">
        <v>53127</v>
      </c>
      <c r="E47" s="11">
        <v>49364</v>
      </c>
      <c r="F47" s="26">
        <f t="shared" si="7"/>
        <v>4912</v>
      </c>
      <c r="G47" s="27">
        <f t="shared" si="5"/>
        <v>3.4993000785277748</v>
      </c>
      <c r="H47" s="28">
        <f t="shared" si="6"/>
        <v>107.62296410339518</v>
      </c>
      <c r="I47" s="10">
        <v>6089.7801544860376</v>
      </c>
    </row>
    <row r="48" spans="1:9" ht="12.75" customHeight="1">
      <c r="A48" s="54">
        <v>38</v>
      </c>
      <c r="B48" s="162">
        <v>32728</v>
      </c>
      <c r="C48" s="9">
        <f t="shared" si="8"/>
        <v>112311</v>
      </c>
      <c r="D48" s="11">
        <v>58234</v>
      </c>
      <c r="E48" s="11">
        <v>54077</v>
      </c>
      <c r="F48" s="26">
        <f t="shared" si="7"/>
        <v>9820</v>
      </c>
      <c r="G48" s="27">
        <f t="shared" si="5"/>
        <v>3.4316487411390857</v>
      </c>
      <c r="H48" s="28">
        <f t="shared" si="6"/>
        <v>107.68718678920798</v>
      </c>
      <c r="I48" s="10">
        <v>6673.2620320855622</v>
      </c>
    </row>
    <row r="49" spans="1:9" ht="12.75" customHeight="1">
      <c r="A49" s="54">
        <v>39</v>
      </c>
      <c r="B49" s="162">
        <v>37993</v>
      </c>
      <c r="C49" s="9">
        <f t="shared" si="8"/>
        <v>119940</v>
      </c>
      <c r="D49" s="11">
        <v>62476</v>
      </c>
      <c r="E49" s="11">
        <v>57464</v>
      </c>
      <c r="F49" s="26">
        <f t="shared" si="7"/>
        <v>7629</v>
      </c>
      <c r="G49" s="27">
        <f t="shared" si="5"/>
        <v>3.1568973231911142</v>
      </c>
      <c r="H49" s="28">
        <f t="shared" si="6"/>
        <v>108.72198245858276</v>
      </c>
      <c r="I49" s="10">
        <v>7126.5597147950093</v>
      </c>
    </row>
    <row r="50" spans="1:9" ht="12.75" customHeight="1">
      <c r="A50" s="54">
        <v>40</v>
      </c>
      <c r="B50" s="162">
        <v>41715</v>
      </c>
      <c r="C50" s="9">
        <f t="shared" si="8"/>
        <v>125200</v>
      </c>
      <c r="D50" s="11">
        <v>64871</v>
      </c>
      <c r="E50" s="11">
        <v>60329</v>
      </c>
      <c r="F50" s="26">
        <f t="shared" si="7"/>
        <v>5260</v>
      </c>
      <c r="G50" s="27">
        <f t="shared" si="5"/>
        <v>3.0013184705741338</v>
      </c>
      <c r="H50" s="28">
        <f t="shared" si="6"/>
        <v>107.52871753219844</v>
      </c>
      <c r="I50" s="10">
        <v>7439.0968508615579</v>
      </c>
    </row>
    <row r="51" spans="1:9" ht="12.75" customHeight="1">
      <c r="A51" s="54">
        <v>41</v>
      </c>
      <c r="B51" s="162">
        <v>45562</v>
      </c>
      <c r="C51" s="9">
        <f t="shared" si="8"/>
        <v>131307</v>
      </c>
      <c r="D51" s="11">
        <v>69377</v>
      </c>
      <c r="E51" s="11">
        <v>61930</v>
      </c>
      <c r="F51" s="26">
        <f t="shared" si="7"/>
        <v>6107</v>
      </c>
      <c r="G51" s="27">
        <f t="shared" si="5"/>
        <v>2.8819410912602605</v>
      </c>
      <c r="H51" s="28">
        <f t="shared" si="6"/>
        <v>112.02486678507992</v>
      </c>
      <c r="I51" s="10">
        <v>7801.9607843137264</v>
      </c>
    </row>
    <row r="52" spans="1:9" ht="12.75" customHeight="1">
      <c r="A52" s="54">
        <v>42</v>
      </c>
      <c r="B52" s="162">
        <v>48870</v>
      </c>
      <c r="C52" s="9">
        <f t="shared" si="8"/>
        <v>136561</v>
      </c>
      <c r="D52" s="11">
        <v>70519</v>
      </c>
      <c r="E52" s="11">
        <v>66042</v>
      </c>
      <c r="F52" s="26">
        <f t="shared" si="7"/>
        <v>5254</v>
      </c>
      <c r="G52" s="27">
        <f t="shared" si="5"/>
        <v>2.7943728258645386</v>
      </c>
      <c r="H52" s="28">
        <f t="shared" si="6"/>
        <v>106.77901941188941</v>
      </c>
      <c r="I52" s="10">
        <v>8114.1414141414152</v>
      </c>
    </row>
    <row r="53" spans="1:9" ht="12.75" customHeight="1">
      <c r="A53" s="54">
        <v>43</v>
      </c>
      <c r="B53" s="162">
        <v>51780</v>
      </c>
      <c r="C53" s="9">
        <f t="shared" si="8"/>
        <v>142423</v>
      </c>
      <c r="D53" s="11">
        <v>74080</v>
      </c>
      <c r="E53" s="11">
        <v>68343</v>
      </c>
      <c r="F53" s="26">
        <f t="shared" si="7"/>
        <v>5862</v>
      </c>
      <c r="G53" s="27">
        <f t="shared" si="5"/>
        <v>2.7505407493240632</v>
      </c>
      <c r="H53" s="28">
        <f t="shared" si="6"/>
        <v>108.39442225246185</v>
      </c>
      <c r="I53" s="10">
        <v>8462.4480095068338</v>
      </c>
    </row>
    <row r="54" spans="1:9" ht="12.75" customHeight="1">
      <c r="A54" s="54">
        <v>44</v>
      </c>
      <c r="B54" s="162">
        <v>53995</v>
      </c>
      <c r="C54" s="9">
        <f t="shared" si="8"/>
        <v>146787</v>
      </c>
      <c r="D54" s="11">
        <v>76305</v>
      </c>
      <c r="E54" s="11">
        <v>70482</v>
      </c>
      <c r="F54" s="26">
        <f t="shared" si="7"/>
        <v>4364</v>
      </c>
      <c r="G54" s="27">
        <f t="shared" si="5"/>
        <v>2.7185294934716175</v>
      </c>
      <c r="H54" s="28">
        <f t="shared" si="6"/>
        <v>108.26168383417043</v>
      </c>
      <c r="I54" s="10">
        <v>8721.7468805704102</v>
      </c>
    </row>
    <row r="55" spans="1:9" ht="12.75" customHeight="1">
      <c r="A55" s="54">
        <v>45</v>
      </c>
      <c r="B55" s="162">
        <v>55226</v>
      </c>
      <c r="C55" s="9">
        <f t="shared" si="8"/>
        <v>149113</v>
      </c>
      <c r="D55" s="11">
        <v>77402</v>
      </c>
      <c r="E55" s="11">
        <v>71711</v>
      </c>
      <c r="F55" s="26">
        <f t="shared" si="7"/>
        <v>2326</v>
      </c>
      <c r="G55" s="27">
        <f t="shared" si="5"/>
        <v>2.7000507007568899</v>
      </c>
      <c r="H55" s="28">
        <f t="shared" si="6"/>
        <v>107.93602097307246</v>
      </c>
      <c r="I55" s="10">
        <v>8859.95246583482</v>
      </c>
    </row>
    <row r="56" spans="1:9" ht="12.75" customHeight="1">
      <c r="A56" s="54">
        <v>46</v>
      </c>
      <c r="B56" s="162">
        <v>56519</v>
      </c>
      <c r="C56" s="9">
        <f t="shared" si="8"/>
        <v>151665</v>
      </c>
      <c r="D56" s="11">
        <v>78809</v>
      </c>
      <c r="E56" s="11">
        <v>72856</v>
      </c>
      <c r="F56" s="26">
        <f t="shared" si="7"/>
        <v>2552</v>
      </c>
      <c r="G56" s="27">
        <f t="shared" si="5"/>
        <v>2.6834338894884904</v>
      </c>
      <c r="H56" s="28">
        <f t="shared" si="6"/>
        <v>108.17091248490172</v>
      </c>
      <c r="I56" s="10">
        <v>9011.5864527629237</v>
      </c>
    </row>
    <row r="57" spans="1:9" ht="12.75" customHeight="1">
      <c r="A57" s="54">
        <v>47</v>
      </c>
      <c r="B57" s="162">
        <v>57875</v>
      </c>
      <c r="C57" s="9">
        <f t="shared" si="8"/>
        <v>153308</v>
      </c>
      <c r="D57" s="11">
        <v>79674</v>
      </c>
      <c r="E57" s="11">
        <v>73634</v>
      </c>
      <c r="F57" s="26">
        <f t="shared" si="7"/>
        <v>1643</v>
      </c>
      <c r="G57" s="27">
        <f t="shared" si="5"/>
        <v>2.6489503239740819</v>
      </c>
      <c r="H57" s="28">
        <f t="shared" si="6"/>
        <v>108.20273243338676</v>
      </c>
      <c r="I57" s="10">
        <v>9109.2097445038635</v>
      </c>
    </row>
    <row r="58" spans="1:9" ht="12.75" customHeight="1">
      <c r="A58" s="54">
        <v>48</v>
      </c>
      <c r="B58" s="162">
        <v>59301</v>
      </c>
      <c r="C58" s="9">
        <f t="shared" si="8"/>
        <v>155533</v>
      </c>
      <c r="D58" s="11">
        <v>80589</v>
      </c>
      <c r="E58" s="11">
        <v>74944</v>
      </c>
      <c r="F58" s="26">
        <f t="shared" si="7"/>
        <v>2225</v>
      </c>
      <c r="G58" s="27">
        <f t="shared" si="5"/>
        <v>2.6227719600006747</v>
      </c>
      <c r="H58" s="28">
        <f t="shared" si="6"/>
        <v>107.53229077711357</v>
      </c>
      <c r="I58" s="10">
        <v>9241.4141414141432</v>
      </c>
    </row>
    <row r="59" spans="1:9" ht="12.75" customHeight="1">
      <c r="A59" s="54">
        <v>49</v>
      </c>
      <c r="B59" s="162">
        <v>60414</v>
      </c>
      <c r="C59" s="9">
        <f t="shared" si="8"/>
        <v>157108</v>
      </c>
      <c r="D59" s="11">
        <v>81074</v>
      </c>
      <c r="E59" s="11">
        <v>76034</v>
      </c>
      <c r="F59" s="26">
        <f t="shared" si="7"/>
        <v>1575</v>
      </c>
      <c r="G59" s="27">
        <f t="shared" si="5"/>
        <v>2.6005230575694376</v>
      </c>
      <c r="H59" s="28">
        <f t="shared" si="6"/>
        <v>106.62861351500645</v>
      </c>
      <c r="I59" s="10">
        <v>9334.9970291146765</v>
      </c>
    </row>
    <row r="60" spans="1:9" ht="12.75" customHeight="1">
      <c r="A60" s="202">
        <v>50</v>
      </c>
      <c r="B60" s="205">
        <v>61548</v>
      </c>
      <c r="C60" s="17">
        <f t="shared" si="8"/>
        <v>158354</v>
      </c>
      <c r="D60" s="30">
        <v>81834</v>
      </c>
      <c r="E60" s="30">
        <v>76520</v>
      </c>
      <c r="F60" s="31">
        <f t="shared" si="7"/>
        <v>1246</v>
      </c>
      <c r="G60" s="35">
        <f t="shared" si="5"/>
        <v>2.5728537076753102</v>
      </c>
      <c r="H60" s="36">
        <f t="shared" si="6"/>
        <v>106.94458964976477</v>
      </c>
      <c r="I60" s="18">
        <v>9409.031491384434</v>
      </c>
    </row>
    <row r="61" spans="1:9" ht="6" customHeight="1"/>
    <row r="62" spans="1:9" ht="45.75" customHeight="1">
      <c r="A62" s="507" t="s">
        <v>175</v>
      </c>
      <c r="B62" s="508"/>
      <c r="C62" s="508"/>
      <c r="D62" s="508"/>
      <c r="E62" s="508"/>
      <c r="F62" s="508"/>
      <c r="G62" s="508"/>
      <c r="H62" s="508"/>
      <c r="I62" s="509"/>
    </row>
    <row r="107" ht="13.5" customHeight="1"/>
  </sheetData>
  <mergeCells count="7">
    <mergeCell ref="A62:I62"/>
    <mergeCell ref="H1:H2"/>
    <mergeCell ref="I1:I2"/>
    <mergeCell ref="A1:A2"/>
    <mergeCell ref="B1:B2"/>
    <mergeCell ref="C1:F1"/>
    <mergeCell ref="G1:G2"/>
  </mergeCells>
  <phoneticPr fontId="2"/>
  <pageMargins left="1.0629921259842521" right="0.78740157480314965" top="1.0236220472440944" bottom="0.6692913385826772" header="0.39370078740157483" footer="0.51181102362204722"/>
  <pageSetup paperSize="9" scale="97" orientation="portrait" r:id="rId1"/>
  <headerFooter alignWithMargins="0">
    <oddHeader>&amp;C&amp;14第３表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70"/>
  <sheetViews>
    <sheetView view="pageLayout" zoomScaleNormal="100" zoomScaleSheetLayoutView="100" workbookViewId="0">
      <selection activeCell="G60" sqref="F60:G60"/>
    </sheetView>
  </sheetViews>
  <sheetFormatPr defaultRowHeight="11.25"/>
  <cols>
    <col min="1" max="1" width="6.75" style="80" bestFit="1" customWidth="1"/>
    <col min="2" max="2" width="6.125" style="80" customWidth="1"/>
    <col min="3" max="3" width="7.375" style="80" bestFit="1" customWidth="1"/>
    <col min="4" max="4" width="6.625" style="80" bestFit="1" customWidth="1"/>
    <col min="5" max="5" width="6.375" style="177" customWidth="1"/>
    <col min="6" max="6" width="6.75" style="82" customWidth="1"/>
    <col min="7" max="7" width="6.625" style="80" bestFit="1" customWidth="1"/>
    <col min="8" max="8" width="6.375" style="80" customWidth="1"/>
    <col min="9" max="9" width="6.75" style="83" customWidth="1"/>
    <col min="10" max="10" width="6.625" style="80" bestFit="1" customWidth="1"/>
    <col min="11" max="11" width="6" style="81" bestFit="1" customWidth="1"/>
    <col min="12" max="12" width="7.125" style="84" bestFit="1" customWidth="1"/>
    <col min="13" max="13" width="7.5" style="80" bestFit="1" customWidth="1"/>
    <col min="14" max="16384" width="9" style="80"/>
  </cols>
  <sheetData>
    <row r="1" spans="1:14" ht="13.5" customHeight="1">
      <c r="A1" s="520" t="s">
        <v>9</v>
      </c>
      <c r="B1" s="520" t="s">
        <v>56</v>
      </c>
      <c r="C1" s="521" t="s">
        <v>13</v>
      </c>
      <c r="D1" s="521"/>
      <c r="E1" s="521"/>
      <c r="F1" s="521"/>
      <c r="G1" s="521"/>
      <c r="H1" s="521"/>
      <c r="I1" s="521"/>
      <c r="J1" s="521"/>
      <c r="K1" s="522" t="s">
        <v>116</v>
      </c>
      <c r="L1" s="518" t="s">
        <v>115</v>
      </c>
      <c r="M1" s="519" t="s">
        <v>114</v>
      </c>
      <c r="N1" s="81"/>
    </row>
    <row r="2" spans="1:14" ht="12.75" customHeight="1">
      <c r="A2" s="520"/>
      <c r="B2" s="520"/>
      <c r="C2" s="153"/>
      <c r="D2" s="515" t="s">
        <v>3</v>
      </c>
      <c r="E2" s="516"/>
      <c r="F2" s="517"/>
      <c r="G2" s="515" t="s">
        <v>4</v>
      </c>
      <c r="H2" s="516"/>
      <c r="I2" s="517"/>
      <c r="J2" s="153"/>
      <c r="K2" s="522"/>
      <c r="L2" s="518"/>
      <c r="M2" s="519"/>
      <c r="N2" s="81"/>
    </row>
    <row r="3" spans="1:14" ht="12.75" customHeight="1">
      <c r="A3" s="520"/>
      <c r="B3" s="520"/>
      <c r="C3" s="202" t="s">
        <v>10</v>
      </c>
      <c r="D3" s="228" t="s">
        <v>13</v>
      </c>
      <c r="E3" s="176" t="s">
        <v>161</v>
      </c>
      <c r="F3" s="56" t="s">
        <v>162</v>
      </c>
      <c r="G3" s="228" t="s">
        <v>13</v>
      </c>
      <c r="H3" s="228" t="s">
        <v>161</v>
      </c>
      <c r="I3" s="60" t="s">
        <v>162</v>
      </c>
      <c r="J3" s="202" t="s">
        <v>161</v>
      </c>
      <c r="K3" s="522"/>
      <c r="L3" s="518"/>
      <c r="M3" s="519"/>
    </row>
    <row r="4" spans="1:14" ht="12.75" hidden="1" customHeight="1">
      <c r="A4" s="153">
        <v>31</v>
      </c>
      <c r="B4" s="154">
        <v>17804</v>
      </c>
      <c r="C4" s="8">
        <f t="shared" ref="C4:C51" si="0">D4+G4</f>
        <v>69488</v>
      </c>
      <c r="D4" s="98">
        <v>35922</v>
      </c>
      <c r="E4" s="156">
        <f>D4-34735</f>
        <v>1187</v>
      </c>
      <c r="F4" s="155">
        <f>E4/34735*100</f>
        <v>3.4173024327047647</v>
      </c>
      <c r="G4" s="98">
        <v>33566</v>
      </c>
      <c r="H4" s="156">
        <f>G4-32573</f>
        <v>993</v>
      </c>
      <c r="I4" s="157">
        <f>H4/32573*100</f>
        <v>3.0485371319804746</v>
      </c>
      <c r="J4" s="158">
        <f>C4-人口の推移!C40</f>
        <v>2180</v>
      </c>
      <c r="K4" s="159">
        <f t="shared" ref="K4:K35" si="1">C4/B4</f>
        <v>3.90294315884071</v>
      </c>
      <c r="L4" s="160">
        <f t="shared" ref="L4:L35" si="2">D4/G4*100</f>
        <v>107.01900732884467</v>
      </c>
      <c r="M4" s="161">
        <f>C4/$N$6</f>
        <v>4128.8175876411178</v>
      </c>
    </row>
    <row r="5" spans="1:14" ht="12.75" hidden="1" customHeight="1">
      <c r="A5" s="54">
        <v>32</v>
      </c>
      <c r="B5" s="162">
        <v>19423</v>
      </c>
      <c r="C5" s="9">
        <f t="shared" si="0"/>
        <v>75061</v>
      </c>
      <c r="D5" s="11">
        <v>38906</v>
      </c>
      <c r="E5" s="77">
        <f t="shared" ref="E5:E51" si="3">D5-D4</f>
        <v>2984</v>
      </c>
      <c r="F5" s="59">
        <f t="shared" ref="F5:F52" si="4">E5/D4*100</f>
        <v>8.3068871443683534</v>
      </c>
      <c r="G5" s="11">
        <v>36155</v>
      </c>
      <c r="H5" s="77">
        <f t="shared" ref="H5:H52" si="5">G5-G4</f>
        <v>2589</v>
      </c>
      <c r="I5" s="79">
        <f t="shared" ref="I5:I52" si="6">H5/G4*100</f>
        <v>7.7131621283441572</v>
      </c>
      <c r="J5" s="26">
        <f t="shared" ref="J5:J52" si="7">C5-C4</f>
        <v>5573</v>
      </c>
      <c r="K5" s="58">
        <f t="shared" si="1"/>
        <v>3.8645420377902489</v>
      </c>
      <c r="L5" s="74">
        <f t="shared" si="2"/>
        <v>107.60890609874151</v>
      </c>
      <c r="M5" s="10">
        <f t="shared" ref="M5:M23" si="8">C5/$N$6</f>
        <v>4459.9524658348191</v>
      </c>
    </row>
    <row r="6" spans="1:14" ht="12.75" hidden="1" customHeight="1">
      <c r="A6" s="54">
        <v>33</v>
      </c>
      <c r="B6" s="162">
        <v>20982</v>
      </c>
      <c r="C6" s="9">
        <f t="shared" si="0"/>
        <v>79522</v>
      </c>
      <c r="D6" s="11">
        <v>41146</v>
      </c>
      <c r="E6" s="77">
        <f t="shared" si="3"/>
        <v>2240</v>
      </c>
      <c r="F6" s="59">
        <f t="shared" si="4"/>
        <v>5.757466714645556</v>
      </c>
      <c r="G6" s="11">
        <v>38376</v>
      </c>
      <c r="H6" s="77">
        <f t="shared" si="5"/>
        <v>2221</v>
      </c>
      <c r="I6" s="79">
        <f t="shared" si="6"/>
        <v>6.1429954363158625</v>
      </c>
      <c r="J6" s="26">
        <f t="shared" si="7"/>
        <v>4461</v>
      </c>
      <c r="K6" s="58">
        <f t="shared" si="1"/>
        <v>3.7900104851777714</v>
      </c>
      <c r="L6" s="74">
        <f t="shared" si="2"/>
        <v>107.21805294976025</v>
      </c>
      <c r="M6" s="10">
        <f t="shared" si="8"/>
        <v>4725.0148544266194</v>
      </c>
      <c r="N6" s="81">
        <v>16.829999999999998</v>
      </c>
    </row>
    <row r="7" spans="1:14" ht="12.75" hidden="1" customHeight="1">
      <c r="A7" s="54">
        <v>34</v>
      </c>
      <c r="B7" s="162">
        <v>22580</v>
      </c>
      <c r="C7" s="9">
        <f t="shared" si="0"/>
        <v>84765</v>
      </c>
      <c r="D7" s="11">
        <v>43845</v>
      </c>
      <c r="E7" s="77">
        <f t="shared" si="3"/>
        <v>2699</v>
      </c>
      <c r="F7" s="59">
        <f t="shared" si="4"/>
        <v>6.5595683663053519</v>
      </c>
      <c r="G7" s="11">
        <v>40920</v>
      </c>
      <c r="H7" s="77">
        <f t="shared" si="5"/>
        <v>2544</v>
      </c>
      <c r="I7" s="79">
        <f t="shared" si="6"/>
        <v>6.6291432145090683</v>
      </c>
      <c r="J7" s="26">
        <f t="shared" si="7"/>
        <v>5243</v>
      </c>
      <c r="K7" s="58">
        <f t="shared" si="1"/>
        <v>3.753985828166519</v>
      </c>
      <c r="L7" s="74">
        <f t="shared" si="2"/>
        <v>107.14809384164224</v>
      </c>
      <c r="M7" s="10">
        <f t="shared" si="8"/>
        <v>5036.5418894830664</v>
      </c>
    </row>
    <row r="8" spans="1:14" ht="12.75" hidden="1" customHeight="1">
      <c r="A8" s="54">
        <v>35</v>
      </c>
      <c r="B8" s="162">
        <v>25269</v>
      </c>
      <c r="C8" s="9">
        <f t="shared" si="0"/>
        <v>92090</v>
      </c>
      <c r="D8" s="11">
        <v>47581</v>
      </c>
      <c r="E8" s="77">
        <f t="shared" si="3"/>
        <v>3736</v>
      </c>
      <c r="F8" s="59">
        <f t="shared" si="4"/>
        <v>8.5209259892804194</v>
      </c>
      <c r="G8" s="11">
        <v>44509</v>
      </c>
      <c r="H8" s="77">
        <f t="shared" si="5"/>
        <v>3589</v>
      </c>
      <c r="I8" s="79">
        <f t="shared" si="6"/>
        <v>8.7707722385141746</v>
      </c>
      <c r="J8" s="26">
        <f t="shared" si="7"/>
        <v>7325</v>
      </c>
      <c r="K8" s="58">
        <f t="shared" si="1"/>
        <v>3.6443864023111323</v>
      </c>
      <c r="L8" s="74">
        <f t="shared" si="2"/>
        <v>106.90197488148465</v>
      </c>
      <c r="M8" s="10">
        <f t="shared" si="8"/>
        <v>5471.7765894236491</v>
      </c>
    </row>
    <row r="9" spans="1:14" ht="12.75" hidden="1" customHeight="1">
      <c r="A9" s="54">
        <v>36</v>
      </c>
      <c r="B9" s="162">
        <v>27260</v>
      </c>
      <c r="C9" s="9">
        <f t="shared" si="0"/>
        <v>97579</v>
      </c>
      <c r="D9" s="11">
        <v>50532</v>
      </c>
      <c r="E9" s="77">
        <f t="shared" si="3"/>
        <v>2951</v>
      </c>
      <c r="F9" s="59">
        <f t="shared" si="4"/>
        <v>6.2020554422983967</v>
      </c>
      <c r="G9" s="11">
        <v>47047</v>
      </c>
      <c r="H9" s="77">
        <f t="shared" si="5"/>
        <v>2538</v>
      </c>
      <c r="I9" s="79">
        <f t="shared" si="6"/>
        <v>5.7022175290390704</v>
      </c>
      <c r="J9" s="26">
        <f t="shared" si="7"/>
        <v>5489</v>
      </c>
      <c r="K9" s="58">
        <f t="shared" si="1"/>
        <v>3.5795671313279529</v>
      </c>
      <c r="L9" s="74">
        <f t="shared" si="2"/>
        <v>107.40748613089039</v>
      </c>
      <c r="M9" s="10">
        <f t="shared" si="8"/>
        <v>5797.9203802733218</v>
      </c>
    </row>
    <row r="10" spans="1:14" ht="12.75" hidden="1" customHeight="1">
      <c r="A10" s="54">
        <v>37</v>
      </c>
      <c r="B10" s="162">
        <v>29289</v>
      </c>
      <c r="C10" s="9">
        <f t="shared" si="0"/>
        <v>102491</v>
      </c>
      <c r="D10" s="11">
        <v>53127</v>
      </c>
      <c r="E10" s="77">
        <f t="shared" si="3"/>
        <v>2595</v>
      </c>
      <c r="F10" s="59">
        <f t="shared" si="4"/>
        <v>5.1353597720256472</v>
      </c>
      <c r="G10" s="11">
        <v>49364</v>
      </c>
      <c r="H10" s="77">
        <f t="shared" si="5"/>
        <v>2317</v>
      </c>
      <c r="I10" s="79">
        <f t="shared" si="6"/>
        <v>4.9248623716708826</v>
      </c>
      <c r="J10" s="26">
        <f t="shared" si="7"/>
        <v>4912</v>
      </c>
      <c r="K10" s="58">
        <f t="shared" si="1"/>
        <v>3.4993000785277748</v>
      </c>
      <c r="L10" s="74">
        <f t="shared" si="2"/>
        <v>107.62296410339518</v>
      </c>
      <c r="M10" s="10">
        <f t="shared" si="8"/>
        <v>6089.7801544860376</v>
      </c>
    </row>
    <row r="11" spans="1:14" ht="12.75" hidden="1" customHeight="1">
      <c r="A11" s="54">
        <v>38</v>
      </c>
      <c r="B11" s="162">
        <v>32728</v>
      </c>
      <c r="C11" s="9">
        <f t="shared" si="0"/>
        <v>112311</v>
      </c>
      <c r="D11" s="11">
        <v>58234</v>
      </c>
      <c r="E11" s="77">
        <f t="shared" si="3"/>
        <v>5107</v>
      </c>
      <c r="F11" s="59">
        <f t="shared" si="4"/>
        <v>9.6128145763924184</v>
      </c>
      <c r="G11" s="11">
        <v>54077</v>
      </c>
      <c r="H11" s="77">
        <f t="shared" si="5"/>
        <v>4713</v>
      </c>
      <c r="I11" s="79">
        <f t="shared" si="6"/>
        <v>9.5474434810793287</v>
      </c>
      <c r="J11" s="26">
        <f t="shared" si="7"/>
        <v>9820</v>
      </c>
      <c r="K11" s="58">
        <f t="shared" si="1"/>
        <v>3.4316487411390857</v>
      </c>
      <c r="L11" s="74">
        <f t="shared" si="2"/>
        <v>107.68718678920798</v>
      </c>
      <c r="M11" s="10">
        <f t="shared" si="8"/>
        <v>6673.2620320855622</v>
      </c>
    </row>
    <row r="12" spans="1:14" ht="12.75" hidden="1" customHeight="1">
      <c r="A12" s="54">
        <v>39</v>
      </c>
      <c r="B12" s="162">
        <v>37993</v>
      </c>
      <c r="C12" s="9">
        <f t="shared" si="0"/>
        <v>119940</v>
      </c>
      <c r="D12" s="11">
        <v>62476</v>
      </c>
      <c r="E12" s="77">
        <f t="shared" si="3"/>
        <v>4242</v>
      </c>
      <c r="F12" s="59">
        <f t="shared" si="4"/>
        <v>7.2844042998935334</v>
      </c>
      <c r="G12" s="11">
        <v>57464</v>
      </c>
      <c r="H12" s="77">
        <f t="shared" si="5"/>
        <v>3387</v>
      </c>
      <c r="I12" s="79">
        <f t="shared" si="6"/>
        <v>6.2632912328716452</v>
      </c>
      <c r="J12" s="26">
        <f t="shared" si="7"/>
        <v>7629</v>
      </c>
      <c r="K12" s="58">
        <f t="shared" si="1"/>
        <v>3.1568973231911142</v>
      </c>
      <c r="L12" s="74">
        <f t="shared" si="2"/>
        <v>108.72198245858276</v>
      </c>
      <c r="M12" s="10">
        <f t="shared" si="8"/>
        <v>7126.5597147950093</v>
      </c>
    </row>
    <row r="13" spans="1:14" ht="12.75" hidden="1" customHeight="1">
      <c r="A13" s="54">
        <v>40</v>
      </c>
      <c r="B13" s="162">
        <v>41715</v>
      </c>
      <c r="C13" s="9">
        <f t="shared" si="0"/>
        <v>125200</v>
      </c>
      <c r="D13" s="11">
        <v>64871</v>
      </c>
      <c r="E13" s="77">
        <f t="shared" si="3"/>
        <v>2395</v>
      </c>
      <c r="F13" s="59">
        <f t="shared" si="4"/>
        <v>3.833472053268455</v>
      </c>
      <c r="G13" s="11">
        <v>60329</v>
      </c>
      <c r="H13" s="77">
        <f t="shared" si="5"/>
        <v>2865</v>
      </c>
      <c r="I13" s="79">
        <f t="shared" si="6"/>
        <v>4.9857301962968119</v>
      </c>
      <c r="J13" s="26">
        <f t="shared" si="7"/>
        <v>5260</v>
      </c>
      <c r="K13" s="58">
        <f t="shared" si="1"/>
        <v>3.0013184705741338</v>
      </c>
      <c r="L13" s="74">
        <f t="shared" si="2"/>
        <v>107.52871753219844</v>
      </c>
      <c r="M13" s="10">
        <f t="shared" si="8"/>
        <v>7439.0968508615579</v>
      </c>
    </row>
    <row r="14" spans="1:14" ht="12.75" hidden="1" customHeight="1">
      <c r="A14" s="54">
        <v>41</v>
      </c>
      <c r="B14" s="162">
        <v>45562</v>
      </c>
      <c r="C14" s="9">
        <f t="shared" si="0"/>
        <v>131307</v>
      </c>
      <c r="D14" s="11">
        <v>69377</v>
      </c>
      <c r="E14" s="77">
        <f t="shared" si="3"/>
        <v>4506</v>
      </c>
      <c r="F14" s="59">
        <f t="shared" si="4"/>
        <v>6.9460930153689633</v>
      </c>
      <c r="G14" s="11">
        <v>61930</v>
      </c>
      <c r="H14" s="77">
        <f t="shared" si="5"/>
        <v>1601</v>
      </c>
      <c r="I14" s="79">
        <f t="shared" si="6"/>
        <v>2.6537817633310681</v>
      </c>
      <c r="J14" s="26">
        <f t="shared" si="7"/>
        <v>6107</v>
      </c>
      <c r="K14" s="58">
        <f t="shared" si="1"/>
        <v>2.8819410912602605</v>
      </c>
      <c r="L14" s="74">
        <f t="shared" si="2"/>
        <v>112.02486678507992</v>
      </c>
      <c r="M14" s="10">
        <f t="shared" si="8"/>
        <v>7801.9607843137264</v>
      </c>
    </row>
    <row r="15" spans="1:14" ht="12.75" hidden="1" customHeight="1">
      <c r="A15" s="54">
        <v>42</v>
      </c>
      <c r="B15" s="162">
        <v>48870</v>
      </c>
      <c r="C15" s="9">
        <f t="shared" si="0"/>
        <v>136561</v>
      </c>
      <c r="D15" s="11">
        <v>70519</v>
      </c>
      <c r="E15" s="77">
        <f t="shared" si="3"/>
        <v>1142</v>
      </c>
      <c r="F15" s="59">
        <f t="shared" si="4"/>
        <v>1.6460786716058637</v>
      </c>
      <c r="G15" s="11">
        <v>66042</v>
      </c>
      <c r="H15" s="77">
        <f t="shared" si="5"/>
        <v>4112</v>
      </c>
      <c r="I15" s="79">
        <f t="shared" si="6"/>
        <v>6.6397545616018085</v>
      </c>
      <c r="J15" s="26">
        <f t="shared" si="7"/>
        <v>5254</v>
      </c>
      <c r="K15" s="58">
        <f t="shared" si="1"/>
        <v>2.7943728258645386</v>
      </c>
      <c r="L15" s="74">
        <f t="shared" si="2"/>
        <v>106.77901941188941</v>
      </c>
      <c r="M15" s="10">
        <f t="shared" si="8"/>
        <v>8114.1414141414152</v>
      </c>
    </row>
    <row r="16" spans="1:14" ht="12.75" hidden="1" customHeight="1">
      <c r="A16" s="54">
        <v>43</v>
      </c>
      <c r="B16" s="162">
        <v>51780</v>
      </c>
      <c r="C16" s="9">
        <f t="shared" si="0"/>
        <v>142423</v>
      </c>
      <c r="D16" s="11">
        <v>74080</v>
      </c>
      <c r="E16" s="77">
        <f t="shared" si="3"/>
        <v>3561</v>
      </c>
      <c r="F16" s="59">
        <f t="shared" si="4"/>
        <v>5.0497029169443692</v>
      </c>
      <c r="G16" s="11">
        <v>68343</v>
      </c>
      <c r="H16" s="77">
        <f t="shared" si="5"/>
        <v>2301</v>
      </c>
      <c r="I16" s="79">
        <f t="shared" si="6"/>
        <v>3.484146452257654</v>
      </c>
      <c r="J16" s="26">
        <f t="shared" si="7"/>
        <v>5862</v>
      </c>
      <c r="K16" s="58">
        <f t="shared" si="1"/>
        <v>2.7505407493240632</v>
      </c>
      <c r="L16" s="74">
        <f t="shared" si="2"/>
        <v>108.39442225246185</v>
      </c>
      <c r="M16" s="10">
        <f t="shared" si="8"/>
        <v>8462.4480095068338</v>
      </c>
    </row>
    <row r="17" spans="1:15" ht="12.75" hidden="1" customHeight="1">
      <c r="A17" s="54">
        <v>44</v>
      </c>
      <c r="B17" s="162">
        <v>53995</v>
      </c>
      <c r="C17" s="9">
        <f t="shared" si="0"/>
        <v>146787</v>
      </c>
      <c r="D17" s="11">
        <v>76305</v>
      </c>
      <c r="E17" s="77">
        <f t="shared" si="3"/>
        <v>2225</v>
      </c>
      <c r="F17" s="59">
        <f t="shared" si="4"/>
        <v>3.0035097192224622</v>
      </c>
      <c r="G17" s="11">
        <v>70482</v>
      </c>
      <c r="H17" s="77">
        <f t="shared" si="5"/>
        <v>2139</v>
      </c>
      <c r="I17" s="79">
        <f t="shared" si="6"/>
        <v>3.129801150081208</v>
      </c>
      <c r="J17" s="26">
        <f t="shared" si="7"/>
        <v>4364</v>
      </c>
      <c r="K17" s="58">
        <f t="shared" si="1"/>
        <v>2.7185294934716175</v>
      </c>
      <c r="L17" s="74">
        <f t="shared" si="2"/>
        <v>108.26168383417043</v>
      </c>
      <c r="M17" s="10">
        <f t="shared" si="8"/>
        <v>8721.7468805704102</v>
      </c>
    </row>
    <row r="18" spans="1:15" ht="12.75" hidden="1" customHeight="1">
      <c r="A18" s="54">
        <v>45</v>
      </c>
      <c r="B18" s="162">
        <v>55226</v>
      </c>
      <c r="C18" s="9">
        <f t="shared" si="0"/>
        <v>149113</v>
      </c>
      <c r="D18" s="11">
        <v>77402</v>
      </c>
      <c r="E18" s="77">
        <f t="shared" si="3"/>
        <v>1097</v>
      </c>
      <c r="F18" s="59">
        <f t="shared" si="4"/>
        <v>1.4376515300439028</v>
      </c>
      <c r="G18" s="11">
        <v>71711</v>
      </c>
      <c r="H18" s="77">
        <f t="shared" si="5"/>
        <v>1229</v>
      </c>
      <c r="I18" s="79">
        <f t="shared" si="6"/>
        <v>1.7437076132913367</v>
      </c>
      <c r="J18" s="26">
        <f t="shared" si="7"/>
        <v>2326</v>
      </c>
      <c r="K18" s="58">
        <f t="shared" si="1"/>
        <v>2.7000507007568899</v>
      </c>
      <c r="L18" s="74">
        <f t="shared" si="2"/>
        <v>107.93602097307246</v>
      </c>
      <c r="M18" s="10">
        <f t="shared" si="8"/>
        <v>8859.95246583482</v>
      </c>
    </row>
    <row r="19" spans="1:15" ht="12.75" hidden="1" customHeight="1">
      <c r="A19" s="54">
        <v>46</v>
      </c>
      <c r="B19" s="162">
        <v>56519</v>
      </c>
      <c r="C19" s="9">
        <f t="shared" si="0"/>
        <v>151665</v>
      </c>
      <c r="D19" s="11">
        <v>78809</v>
      </c>
      <c r="E19" s="77">
        <f t="shared" si="3"/>
        <v>1407</v>
      </c>
      <c r="F19" s="59">
        <f t="shared" si="4"/>
        <v>1.8177824862406655</v>
      </c>
      <c r="G19" s="11">
        <v>72856</v>
      </c>
      <c r="H19" s="77">
        <f t="shared" si="5"/>
        <v>1145</v>
      </c>
      <c r="I19" s="79">
        <f t="shared" si="6"/>
        <v>1.5966867007850958</v>
      </c>
      <c r="J19" s="26">
        <f t="shared" si="7"/>
        <v>2552</v>
      </c>
      <c r="K19" s="58">
        <f t="shared" si="1"/>
        <v>2.6834338894884904</v>
      </c>
      <c r="L19" s="74">
        <f t="shared" si="2"/>
        <v>108.17091248490172</v>
      </c>
      <c r="M19" s="10">
        <f t="shared" si="8"/>
        <v>9011.5864527629237</v>
      </c>
    </row>
    <row r="20" spans="1:15" ht="12.75" hidden="1" customHeight="1">
      <c r="A20" s="54">
        <v>47</v>
      </c>
      <c r="B20" s="162">
        <v>57875</v>
      </c>
      <c r="C20" s="9">
        <f t="shared" si="0"/>
        <v>153308</v>
      </c>
      <c r="D20" s="11">
        <v>79674</v>
      </c>
      <c r="E20" s="77">
        <f t="shared" si="3"/>
        <v>865</v>
      </c>
      <c r="F20" s="59">
        <f t="shared" si="4"/>
        <v>1.0975903767336217</v>
      </c>
      <c r="G20" s="11">
        <v>73634</v>
      </c>
      <c r="H20" s="77">
        <f t="shared" si="5"/>
        <v>778</v>
      </c>
      <c r="I20" s="79">
        <f t="shared" si="6"/>
        <v>1.0678598879982433</v>
      </c>
      <c r="J20" s="26">
        <f t="shared" si="7"/>
        <v>1643</v>
      </c>
      <c r="K20" s="58">
        <f t="shared" si="1"/>
        <v>2.6489503239740819</v>
      </c>
      <c r="L20" s="74">
        <f t="shared" si="2"/>
        <v>108.20273243338676</v>
      </c>
      <c r="M20" s="10">
        <f t="shared" si="8"/>
        <v>9109.2097445038635</v>
      </c>
    </row>
    <row r="21" spans="1:15" ht="12.75" hidden="1" customHeight="1">
      <c r="A21" s="54">
        <v>48</v>
      </c>
      <c r="B21" s="162">
        <v>59301</v>
      </c>
      <c r="C21" s="9">
        <f t="shared" si="0"/>
        <v>155533</v>
      </c>
      <c r="D21" s="11">
        <v>80589</v>
      </c>
      <c r="E21" s="77">
        <f t="shared" si="3"/>
        <v>915</v>
      </c>
      <c r="F21" s="59">
        <f t="shared" si="4"/>
        <v>1.1484298516454554</v>
      </c>
      <c r="G21" s="11">
        <v>74944</v>
      </c>
      <c r="H21" s="77">
        <f t="shared" si="5"/>
        <v>1310</v>
      </c>
      <c r="I21" s="79">
        <f t="shared" si="6"/>
        <v>1.7790694516120271</v>
      </c>
      <c r="J21" s="26">
        <f t="shared" si="7"/>
        <v>2225</v>
      </c>
      <c r="K21" s="58">
        <f t="shared" si="1"/>
        <v>2.6227719600006747</v>
      </c>
      <c r="L21" s="74">
        <f t="shared" si="2"/>
        <v>107.53229077711357</v>
      </c>
      <c r="M21" s="10">
        <f t="shared" si="8"/>
        <v>9241.4141414141432</v>
      </c>
    </row>
    <row r="22" spans="1:15" ht="12.75" hidden="1" customHeight="1">
      <c r="A22" s="54">
        <v>49</v>
      </c>
      <c r="B22" s="162">
        <v>60414</v>
      </c>
      <c r="C22" s="9">
        <f t="shared" si="0"/>
        <v>157108</v>
      </c>
      <c r="D22" s="11">
        <v>81074</v>
      </c>
      <c r="E22" s="77">
        <f t="shared" si="3"/>
        <v>485</v>
      </c>
      <c r="F22" s="59">
        <f t="shared" si="4"/>
        <v>0.6018191068259936</v>
      </c>
      <c r="G22" s="11">
        <v>76034</v>
      </c>
      <c r="H22" s="77">
        <f t="shared" si="5"/>
        <v>1090</v>
      </c>
      <c r="I22" s="79">
        <f t="shared" si="6"/>
        <v>1.4544192997438088</v>
      </c>
      <c r="J22" s="26">
        <f t="shared" si="7"/>
        <v>1575</v>
      </c>
      <c r="K22" s="58">
        <f t="shared" si="1"/>
        <v>2.6005230575694376</v>
      </c>
      <c r="L22" s="74">
        <f t="shared" si="2"/>
        <v>106.62861351500645</v>
      </c>
      <c r="M22" s="10">
        <f t="shared" si="8"/>
        <v>9334.9970291146765</v>
      </c>
    </row>
    <row r="23" spans="1:15" ht="12.75" hidden="1" customHeight="1">
      <c r="A23" s="54">
        <v>50</v>
      </c>
      <c r="B23" s="162">
        <v>61548</v>
      </c>
      <c r="C23" s="9">
        <f t="shared" si="0"/>
        <v>158354</v>
      </c>
      <c r="D23" s="11">
        <v>81834</v>
      </c>
      <c r="E23" s="77">
        <f t="shared" si="3"/>
        <v>760</v>
      </c>
      <c r="F23" s="59">
        <f t="shared" si="4"/>
        <v>0.9374152009275476</v>
      </c>
      <c r="G23" s="11">
        <v>76520</v>
      </c>
      <c r="H23" s="77">
        <f t="shared" si="5"/>
        <v>486</v>
      </c>
      <c r="I23" s="79">
        <f t="shared" si="6"/>
        <v>0.63918773180419286</v>
      </c>
      <c r="J23" s="26">
        <f t="shared" si="7"/>
        <v>1246</v>
      </c>
      <c r="K23" s="58">
        <f t="shared" si="1"/>
        <v>2.5728537076753102</v>
      </c>
      <c r="L23" s="74">
        <f t="shared" si="2"/>
        <v>106.94458964976477</v>
      </c>
      <c r="M23" s="10">
        <f t="shared" si="8"/>
        <v>9409.031491384434</v>
      </c>
    </row>
    <row r="24" spans="1:15" ht="12.75" customHeight="1">
      <c r="A24" s="54">
        <v>51</v>
      </c>
      <c r="B24" s="162">
        <v>62260</v>
      </c>
      <c r="C24" s="9">
        <f t="shared" si="0"/>
        <v>159490</v>
      </c>
      <c r="D24" s="11">
        <v>82195</v>
      </c>
      <c r="E24" s="77">
        <f t="shared" si="3"/>
        <v>361</v>
      </c>
      <c r="F24" s="59">
        <f t="shared" si="4"/>
        <v>0.44113693574797758</v>
      </c>
      <c r="G24" s="11">
        <v>77295</v>
      </c>
      <c r="H24" s="77">
        <f t="shared" si="5"/>
        <v>775</v>
      </c>
      <c r="I24" s="79">
        <f t="shared" si="6"/>
        <v>1.0128071092524831</v>
      </c>
      <c r="J24" s="26">
        <f t="shared" si="7"/>
        <v>1136</v>
      </c>
      <c r="K24" s="58">
        <f t="shared" si="1"/>
        <v>2.5616768390619979</v>
      </c>
      <c r="L24" s="74">
        <f t="shared" si="2"/>
        <v>106.33934924639368</v>
      </c>
      <c r="M24" s="10">
        <v>9476.5300059417714</v>
      </c>
    </row>
    <row r="25" spans="1:15" ht="12.75" customHeight="1">
      <c r="A25" s="54">
        <v>52</v>
      </c>
      <c r="B25" s="162">
        <v>63326</v>
      </c>
      <c r="C25" s="9">
        <f t="shared" si="0"/>
        <v>160745</v>
      </c>
      <c r="D25" s="11">
        <v>83003</v>
      </c>
      <c r="E25" s="77">
        <f t="shared" si="3"/>
        <v>808</v>
      </c>
      <c r="F25" s="59">
        <f t="shared" si="4"/>
        <v>0.9830281647302147</v>
      </c>
      <c r="G25" s="11">
        <v>77742</v>
      </c>
      <c r="H25" s="77">
        <f t="shared" si="5"/>
        <v>447</v>
      </c>
      <c r="I25" s="79">
        <f t="shared" si="6"/>
        <v>0.5783039006404036</v>
      </c>
      <c r="J25" s="26">
        <f t="shared" si="7"/>
        <v>1255</v>
      </c>
      <c r="K25" s="58">
        <f t="shared" si="1"/>
        <v>2.5383728642263841</v>
      </c>
      <c r="L25" s="74">
        <f t="shared" si="2"/>
        <v>106.76725579480848</v>
      </c>
      <c r="M25" s="10">
        <v>9551.0992275698172</v>
      </c>
    </row>
    <row r="26" spans="1:15" ht="12.75" customHeight="1">
      <c r="A26" s="54">
        <v>53</v>
      </c>
      <c r="B26" s="162">
        <v>63875</v>
      </c>
      <c r="C26" s="9">
        <f t="shared" si="0"/>
        <v>161581</v>
      </c>
      <c r="D26" s="11">
        <v>83195</v>
      </c>
      <c r="E26" s="77">
        <f t="shared" si="3"/>
        <v>192</v>
      </c>
      <c r="F26" s="59">
        <f t="shared" si="4"/>
        <v>0.23131694035155356</v>
      </c>
      <c r="G26" s="11">
        <v>78386</v>
      </c>
      <c r="H26" s="77">
        <f t="shared" si="5"/>
        <v>644</v>
      </c>
      <c r="I26" s="79">
        <f t="shared" si="6"/>
        <v>0.82838105528543138</v>
      </c>
      <c r="J26" s="26">
        <f t="shared" si="7"/>
        <v>836</v>
      </c>
      <c r="K26" s="58">
        <f t="shared" si="1"/>
        <v>2.5296438356164384</v>
      </c>
      <c r="L26" s="74">
        <f t="shared" si="2"/>
        <v>106.13502411144849</v>
      </c>
      <c r="M26" s="10">
        <v>9600.7724301841954</v>
      </c>
    </row>
    <row r="27" spans="1:15" ht="12.75" customHeight="1">
      <c r="A27" s="54">
        <v>54</v>
      </c>
      <c r="B27" s="162">
        <v>63887</v>
      </c>
      <c r="C27" s="9">
        <f t="shared" si="0"/>
        <v>160988</v>
      </c>
      <c r="D27" s="11">
        <v>82932</v>
      </c>
      <c r="E27" s="77">
        <f t="shared" si="3"/>
        <v>-263</v>
      </c>
      <c r="F27" s="59">
        <f t="shared" si="4"/>
        <v>-0.31612476711340826</v>
      </c>
      <c r="G27" s="11">
        <v>78056</v>
      </c>
      <c r="H27" s="77">
        <f t="shared" si="5"/>
        <v>-330</v>
      </c>
      <c r="I27" s="79">
        <f t="shared" si="6"/>
        <v>-0.42099354476564688</v>
      </c>
      <c r="J27" s="26">
        <f t="shared" si="7"/>
        <v>-593</v>
      </c>
      <c r="K27" s="58">
        <f t="shared" si="1"/>
        <v>2.5198866749103885</v>
      </c>
      <c r="L27" s="74">
        <f t="shared" si="2"/>
        <v>106.24679717126166</v>
      </c>
      <c r="M27" s="10">
        <v>9565.5377302436136</v>
      </c>
    </row>
    <row r="28" spans="1:15" ht="12.75" customHeight="1">
      <c r="A28" s="54">
        <v>55</v>
      </c>
      <c r="B28" s="162">
        <v>64145</v>
      </c>
      <c r="C28" s="9">
        <f t="shared" si="0"/>
        <v>160058</v>
      </c>
      <c r="D28" s="11">
        <v>82495</v>
      </c>
      <c r="E28" s="77">
        <f t="shared" si="3"/>
        <v>-437</v>
      </c>
      <c r="F28" s="59">
        <f t="shared" si="4"/>
        <v>-0.52693773211787964</v>
      </c>
      <c r="G28" s="11">
        <v>77563</v>
      </c>
      <c r="H28" s="77">
        <f t="shared" si="5"/>
        <v>-493</v>
      </c>
      <c r="I28" s="79">
        <f t="shared" si="6"/>
        <v>-0.6315978272009839</v>
      </c>
      <c r="J28" s="26">
        <f t="shared" si="7"/>
        <v>-930</v>
      </c>
      <c r="K28" s="58">
        <f t="shared" si="1"/>
        <v>2.4952529425520305</v>
      </c>
      <c r="L28" s="74">
        <f t="shared" si="2"/>
        <v>106.35870195840799</v>
      </c>
      <c r="M28" s="10">
        <v>9510.27926322044</v>
      </c>
      <c r="O28" s="80" t="s">
        <v>109</v>
      </c>
    </row>
    <row r="29" spans="1:15" ht="12.75" customHeight="1">
      <c r="A29" s="54">
        <v>56</v>
      </c>
      <c r="B29" s="162">
        <v>64246</v>
      </c>
      <c r="C29" s="9">
        <f t="shared" si="0"/>
        <v>159268</v>
      </c>
      <c r="D29" s="11">
        <v>82036</v>
      </c>
      <c r="E29" s="77">
        <f t="shared" si="3"/>
        <v>-459</v>
      </c>
      <c r="F29" s="59">
        <f t="shared" si="4"/>
        <v>-0.55639735741560092</v>
      </c>
      <c r="G29" s="11">
        <v>77232</v>
      </c>
      <c r="H29" s="77">
        <f t="shared" si="5"/>
        <v>-331</v>
      </c>
      <c r="I29" s="79">
        <f t="shared" si="6"/>
        <v>-0.4267498678493612</v>
      </c>
      <c r="J29" s="26">
        <f t="shared" si="7"/>
        <v>-790</v>
      </c>
      <c r="K29" s="58">
        <f t="shared" si="1"/>
        <v>2.4790337141611931</v>
      </c>
      <c r="L29" s="74">
        <f t="shared" si="2"/>
        <v>106.22021959809405</v>
      </c>
      <c r="M29" s="10">
        <v>9463.3392751039828</v>
      </c>
    </row>
    <row r="30" spans="1:15" ht="12.75" customHeight="1">
      <c r="A30" s="54">
        <v>57</v>
      </c>
      <c r="B30" s="162">
        <v>64863</v>
      </c>
      <c r="C30" s="9">
        <f t="shared" si="0"/>
        <v>159977</v>
      </c>
      <c r="D30" s="11">
        <v>82565</v>
      </c>
      <c r="E30" s="77">
        <f t="shared" si="3"/>
        <v>529</v>
      </c>
      <c r="F30" s="59">
        <f t="shared" si="4"/>
        <v>0.64483885123604268</v>
      </c>
      <c r="G30" s="11">
        <v>77412</v>
      </c>
      <c r="H30" s="77">
        <f t="shared" si="5"/>
        <v>180</v>
      </c>
      <c r="I30" s="79">
        <f t="shared" si="6"/>
        <v>0.23306401491609696</v>
      </c>
      <c r="J30" s="26">
        <f t="shared" si="7"/>
        <v>709</v>
      </c>
      <c r="K30" s="58">
        <f t="shared" si="1"/>
        <v>2.4663829918443487</v>
      </c>
      <c r="L30" s="74">
        <f t="shared" si="2"/>
        <v>106.65659070945073</v>
      </c>
      <c r="M30" s="10">
        <v>9505.4664289958419</v>
      </c>
    </row>
    <row r="31" spans="1:15" ht="12.75" customHeight="1">
      <c r="A31" s="54">
        <v>58</v>
      </c>
      <c r="B31" s="162">
        <v>65462</v>
      </c>
      <c r="C31" s="9">
        <f t="shared" si="0"/>
        <v>160017</v>
      </c>
      <c r="D31" s="11">
        <v>82563</v>
      </c>
      <c r="E31" s="77">
        <f t="shared" si="3"/>
        <v>-2</v>
      </c>
      <c r="F31" s="59">
        <f t="shared" si="4"/>
        <v>-2.422333918730697E-3</v>
      </c>
      <c r="G31" s="11">
        <v>77454</v>
      </c>
      <c r="H31" s="77">
        <f t="shared" si="5"/>
        <v>42</v>
      </c>
      <c r="I31" s="79">
        <f t="shared" si="6"/>
        <v>5.425515423965277E-2</v>
      </c>
      <c r="J31" s="26">
        <f t="shared" si="7"/>
        <v>40</v>
      </c>
      <c r="K31" s="58">
        <f t="shared" si="1"/>
        <v>2.4444257737313251</v>
      </c>
      <c r="L31" s="74">
        <f t="shared" si="2"/>
        <v>106.59617321248743</v>
      </c>
      <c r="M31" s="10">
        <v>9507.8431372549021</v>
      </c>
    </row>
    <row r="32" spans="1:15" ht="12.75" customHeight="1">
      <c r="A32" s="54">
        <v>59</v>
      </c>
      <c r="B32" s="162">
        <v>66881</v>
      </c>
      <c r="C32" s="9">
        <f t="shared" si="0"/>
        <v>160965</v>
      </c>
      <c r="D32" s="11">
        <v>83328</v>
      </c>
      <c r="E32" s="77">
        <f t="shared" si="3"/>
        <v>765</v>
      </c>
      <c r="F32" s="59">
        <f t="shared" si="4"/>
        <v>0.92656516841684522</v>
      </c>
      <c r="G32" s="11">
        <v>77637</v>
      </c>
      <c r="H32" s="77">
        <f t="shared" si="5"/>
        <v>183</v>
      </c>
      <c r="I32" s="79">
        <f t="shared" si="6"/>
        <v>0.23626926950189789</v>
      </c>
      <c r="J32" s="26">
        <f t="shared" si="7"/>
        <v>948</v>
      </c>
      <c r="K32" s="58">
        <f t="shared" si="1"/>
        <v>2.4067373394536564</v>
      </c>
      <c r="L32" s="74">
        <f t="shared" si="2"/>
        <v>107.33026778469028</v>
      </c>
      <c r="M32" s="10">
        <v>9564.1711229946541</v>
      </c>
    </row>
    <row r="33" spans="1:13" ht="12.75" customHeight="1">
      <c r="A33" s="54">
        <v>60</v>
      </c>
      <c r="B33" s="162">
        <v>67130</v>
      </c>
      <c r="C33" s="9">
        <f t="shared" si="0"/>
        <v>161409</v>
      </c>
      <c r="D33" s="11">
        <v>83342</v>
      </c>
      <c r="E33" s="77">
        <f t="shared" si="3"/>
        <v>14</v>
      </c>
      <c r="F33" s="59">
        <f t="shared" si="4"/>
        <v>1.6801075268817207E-2</v>
      </c>
      <c r="G33" s="11">
        <v>78067</v>
      </c>
      <c r="H33" s="77">
        <f t="shared" si="5"/>
        <v>430</v>
      </c>
      <c r="I33" s="79">
        <f t="shared" si="6"/>
        <v>0.55385962878524408</v>
      </c>
      <c r="J33" s="26">
        <f t="shared" si="7"/>
        <v>444</v>
      </c>
      <c r="K33" s="58">
        <f t="shared" si="1"/>
        <v>2.4044242514524057</v>
      </c>
      <c r="L33" s="74">
        <f t="shared" si="2"/>
        <v>106.75701640898203</v>
      </c>
      <c r="M33" s="10">
        <v>9590.552584670233</v>
      </c>
    </row>
    <row r="34" spans="1:13" ht="12.75" customHeight="1">
      <c r="A34" s="54">
        <v>61</v>
      </c>
      <c r="B34" s="162">
        <v>67502</v>
      </c>
      <c r="C34" s="9">
        <f t="shared" si="0"/>
        <v>161988</v>
      </c>
      <c r="D34" s="11">
        <v>83610</v>
      </c>
      <c r="E34" s="77">
        <f t="shared" si="3"/>
        <v>268</v>
      </c>
      <c r="F34" s="59">
        <f t="shared" si="4"/>
        <v>0.32156655707806386</v>
      </c>
      <c r="G34" s="11">
        <v>78378</v>
      </c>
      <c r="H34" s="77">
        <f t="shared" si="5"/>
        <v>311</v>
      </c>
      <c r="I34" s="79">
        <f t="shared" si="6"/>
        <v>0.3983757541598883</v>
      </c>
      <c r="J34" s="26">
        <f t="shared" si="7"/>
        <v>579</v>
      </c>
      <c r="K34" s="58">
        <f t="shared" si="1"/>
        <v>2.3997511184853781</v>
      </c>
      <c r="L34" s="74">
        <f t="shared" si="2"/>
        <v>106.67534257061931</v>
      </c>
      <c r="M34" s="10">
        <v>9624.9554367201436</v>
      </c>
    </row>
    <row r="35" spans="1:13" ht="12.75" customHeight="1">
      <c r="A35" s="54">
        <v>62</v>
      </c>
      <c r="B35" s="162">
        <v>68436</v>
      </c>
      <c r="C35" s="9">
        <f t="shared" si="0"/>
        <v>162562</v>
      </c>
      <c r="D35" s="11">
        <v>83684</v>
      </c>
      <c r="E35" s="77">
        <f t="shared" si="3"/>
        <v>74</v>
      </c>
      <c r="F35" s="59">
        <f t="shared" si="4"/>
        <v>8.8506159550293034E-2</v>
      </c>
      <c r="G35" s="11">
        <v>78878</v>
      </c>
      <c r="H35" s="77">
        <f t="shared" si="5"/>
        <v>500</v>
      </c>
      <c r="I35" s="79">
        <f t="shared" si="6"/>
        <v>0.63793411416468904</v>
      </c>
      <c r="J35" s="26">
        <f t="shared" si="7"/>
        <v>574</v>
      </c>
      <c r="K35" s="58">
        <f t="shared" si="1"/>
        <v>2.3753872230989539</v>
      </c>
      <c r="L35" s="74">
        <f t="shared" si="2"/>
        <v>106.09295367529603</v>
      </c>
      <c r="M35" s="10">
        <v>9659.0612002376711</v>
      </c>
    </row>
    <row r="36" spans="1:13" ht="12.75" customHeight="1">
      <c r="A36" s="54">
        <v>63</v>
      </c>
      <c r="B36" s="162">
        <v>69228</v>
      </c>
      <c r="C36" s="9">
        <f t="shared" si="0"/>
        <v>162646</v>
      </c>
      <c r="D36" s="11">
        <v>83679</v>
      </c>
      <c r="E36" s="77">
        <f t="shared" si="3"/>
        <v>-5</v>
      </c>
      <c r="F36" s="59">
        <f t="shared" si="4"/>
        <v>-5.9748577983843986E-3</v>
      </c>
      <c r="G36" s="11">
        <v>78967</v>
      </c>
      <c r="H36" s="77">
        <f t="shared" si="5"/>
        <v>89</v>
      </c>
      <c r="I36" s="79">
        <f t="shared" si="6"/>
        <v>0.11283247546844495</v>
      </c>
      <c r="J36" s="26">
        <f t="shared" si="7"/>
        <v>84</v>
      </c>
      <c r="K36" s="58">
        <f t="shared" ref="K36:K53" si="9">C36/B36</f>
        <v>2.3494250881146357</v>
      </c>
      <c r="L36" s="74">
        <f t="shared" ref="L36:L53" si="10">D36/G36*100</f>
        <v>105.96704952701761</v>
      </c>
      <c r="M36" s="10">
        <v>9664.0522875817005</v>
      </c>
    </row>
    <row r="37" spans="1:13" ht="12.75" customHeight="1">
      <c r="A37" s="54">
        <v>64</v>
      </c>
      <c r="B37" s="162">
        <v>69811</v>
      </c>
      <c r="C37" s="9">
        <f t="shared" si="0"/>
        <v>162377</v>
      </c>
      <c r="D37" s="11">
        <v>83492</v>
      </c>
      <c r="E37" s="77">
        <f t="shared" si="3"/>
        <v>-187</v>
      </c>
      <c r="F37" s="59">
        <f t="shared" si="4"/>
        <v>-0.22347303385556713</v>
      </c>
      <c r="G37" s="11">
        <v>78885</v>
      </c>
      <c r="H37" s="77">
        <f t="shared" si="5"/>
        <v>-82</v>
      </c>
      <c r="I37" s="79">
        <f t="shared" si="6"/>
        <v>-0.10384084490989906</v>
      </c>
      <c r="J37" s="26">
        <f t="shared" si="7"/>
        <v>-269</v>
      </c>
      <c r="K37" s="58">
        <f t="shared" si="9"/>
        <v>2.3259514976149891</v>
      </c>
      <c r="L37" s="74">
        <f t="shared" si="10"/>
        <v>105.84014704950245</v>
      </c>
      <c r="M37" s="10">
        <v>9648.0689245395133</v>
      </c>
    </row>
    <row r="38" spans="1:13" ht="12.75" customHeight="1">
      <c r="A38" s="54" t="s">
        <v>121</v>
      </c>
      <c r="B38" s="162">
        <v>70167</v>
      </c>
      <c r="C38" s="9">
        <f t="shared" si="0"/>
        <v>161814</v>
      </c>
      <c r="D38" s="11">
        <v>82956</v>
      </c>
      <c r="E38" s="77">
        <f t="shared" si="3"/>
        <v>-536</v>
      </c>
      <c r="F38" s="59">
        <f t="shared" si="4"/>
        <v>-0.64197767450773724</v>
      </c>
      <c r="G38" s="11">
        <v>78858</v>
      </c>
      <c r="H38" s="77">
        <f t="shared" si="5"/>
        <v>-27</v>
      </c>
      <c r="I38" s="79">
        <f t="shared" si="6"/>
        <v>-3.4227039361095266E-2</v>
      </c>
      <c r="J38" s="26">
        <f t="shared" si="7"/>
        <v>-563</v>
      </c>
      <c r="K38" s="58">
        <f t="shared" si="9"/>
        <v>2.3061268117491127</v>
      </c>
      <c r="L38" s="74">
        <f t="shared" si="10"/>
        <v>105.19668264475386</v>
      </c>
      <c r="M38" s="10">
        <v>9819</v>
      </c>
    </row>
    <row r="39" spans="1:13" ht="12.75" customHeight="1">
      <c r="A39" s="54">
        <v>3</v>
      </c>
      <c r="B39" s="162">
        <v>70564</v>
      </c>
      <c r="C39" s="9">
        <f t="shared" si="0"/>
        <v>161370</v>
      </c>
      <c r="D39" s="11">
        <v>82535</v>
      </c>
      <c r="E39" s="77">
        <f t="shared" si="3"/>
        <v>-421</v>
      </c>
      <c r="F39" s="59">
        <f t="shared" si="4"/>
        <v>-0.50749795072086412</v>
      </c>
      <c r="G39" s="11">
        <v>78835</v>
      </c>
      <c r="H39" s="77">
        <f t="shared" si="5"/>
        <v>-23</v>
      </c>
      <c r="I39" s="79">
        <f t="shared" si="6"/>
        <v>-2.9166349641127087E-2</v>
      </c>
      <c r="J39" s="26">
        <f t="shared" si="7"/>
        <v>-444</v>
      </c>
      <c r="K39" s="58">
        <f t="shared" si="9"/>
        <v>2.2868601553199932</v>
      </c>
      <c r="L39" s="74">
        <f t="shared" si="10"/>
        <v>104.69334686370266</v>
      </c>
      <c r="M39" s="10">
        <v>9791.8689320388348</v>
      </c>
    </row>
    <row r="40" spans="1:13" ht="12.75" customHeight="1">
      <c r="A40" s="54">
        <v>4</v>
      </c>
      <c r="B40" s="162">
        <v>71645</v>
      </c>
      <c r="C40" s="9">
        <f t="shared" si="0"/>
        <v>162179</v>
      </c>
      <c r="D40" s="11">
        <v>82712</v>
      </c>
      <c r="E40" s="77">
        <f t="shared" si="3"/>
        <v>177</v>
      </c>
      <c r="F40" s="59">
        <f t="shared" si="4"/>
        <v>0.21445447385957475</v>
      </c>
      <c r="G40" s="11">
        <v>79467</v>
      </c>
      <c r="H40" s="77">
        <f t="shared" si="5"/>
        <v>632</v>
      </c>
      <c r="I40" s="79">
        <f t="shared" si="6"/>
        <v>0.80167438320542894</v>
      </c>
      <c r="J40" s="26">
        <f t="shared" si="7"/>
        <v>809</v>
      </c>
      <c r="K40" s="58">
        <f t="shared" si="9"/>
        <v>2.2636471491381114</v>
      </c>
      <c r="L40" s="74">
        <f t="shared" si="10"/>
        <v>104.08345602577171</v>
      </c>
      <c r="M40" s="10">
        <v>9841</v>
      </c>
    </row>
    <row r="41" spans="1:13" ht="12.75" customHeight="1">
      <c r="A41" s="54">
        <v>5</v>
      </c>
      <c r="B41" s="162">
        <v>72346</v>
      </c>
      <c r="C41" s="9">
        <f t="shared" si="0"/>
        <v>162040</v>
      </c>
      <c r="D41" s="11">
        <v>82381</v>
      </c>
      <c r="E41" s="77">
        <f t="shared" si="3"/>
        <v>-331</v>
      </c>
      <c r="F41" s="59">
        <f t="shared" si="4"/>
        <v>-0.40018377019054063</v>
      </c>
      <c r="G41" s="11">
        <v>79659</v>
      </c>
      <c r="H41" s="77">
        <f t="shared" si="5"/>
        <v>192</v>
      </c>
      <c r="I41" s="79">
        <f t="shared" si="6"/>
        <v>0.24160972479142284</v>
      </c>
      <c r="J41" s="26">
        <f t="shared" si="7"/>
        <v>-139</v>
      </c>
      <c r="K41" s="58">
        <f t="shared" si="9"/>
        <v>2.2397921101373952</v>
      </c>
      <c r="L41" s="74">
        <f t="shared" si="10"/>
        <v>103.417065240588</v>
      </c>
      <c r="M41" s="10">
        <v>9820.6060606060601</v>
      </c>
    </row>
    <row r="42" spans="1:13" ht="12.75" customHeight="1">
      <c r="A42" s="54">
        <v>6</v>
      </c>
      <c r="B42" s="162">
        <v>72612</v>
      </c>
      <c r="C42" s="9">
        <f t="shared" si="0"/>
        <v>161262</v>
      </c>
      <c r="D42" s="11">
        <v>81586</v>
      </c>
      <c r="E42" s="77">
        <f t="shared" si="3"/>
        <v>-795</v>
      </c>
      <c r="F42" s="59">
        <f t="shared" si="4"/>
        <v>-0.96502834391425196</v>
      </c>
      <c r="G42" s="11">
        <v>79676</v>
      </c>
      <c r="H42" s="77">
        <f t="shared" si="5"/>
        <v>17</v>
      </c>
      <c r="I42" s="79">
        <f t="shared" si="6"/>
        <v>2.1340965867008121E-2</v>
      </c>
      <c r="J42" s="26">
        <f t="shared" si="7"/>
        <v>-778</v>
      </c>
      <c r="K42" s="58">
        <f t="shared" si="9"/>
        <v>2.2208725830441249</v>
      </c>
      <c r="L42" s="74">
        <f t="shared" si="10"/>
        <v>102.39720869521562</v>
      </c>
      <c r="M42" s="10">
        <v>9773.454545454546</v>
      </c>
    </row>
    <row r="43" spans="1:13" ht="12.75" customHeight="1">
      <c r="A43" s="54">
        <v>7</v>
      </c>
      <c r="B43" s="162">
        <v>72666</v>
      </c>
      <c r="C43" s="9">
        <f t="shared" si="0"/>
        <v>160535</v>
      </c>
      <c r="D43" s="11">
        <v>81117</v>
      </c>
      <c r="E43" s="77">
        <f t="shared" si="3"/>
        <v>-469</v>
      </c>
      <c r="F43" s="59">
        <f t="shared" si="4"/>
        <v>-0.57485352879170448</v>
      </c>
      <c r="G43" s="11">
        <v>79418</v>
      </c>
      <c r="H43" s="77">
        <f t="shared" si="5"/>
        <v>-258</v>
      </c>
      <c r="I43" s="79">
        <f t="shared" si="6"/>
        <v>-0.3238114363170842</v>
      </c>
      <c r="J43" s="26">
        <f t="shared" si="7"/>
        <v>-727</v>
      </c>
      <c r="K43" s="58">
        <f t="shared" si="9"/>
        <v>2.2092175157570253</v>
      </c>
      <c r="L43" s="74">
        <f t="shared" si="10"/>
        <v>102.13931350575436</v>
      </c>
      <c r="M43" s="10">
        <v>9729.3939393939399</v>
      </c>
    </row>
    <row r="44" spans="1:13" ht="12.75" customHeight="1">
      <c r="A44" s="54">
        <v>8</v>
      </c>
      <c r="B44" s="162">
        <v>73113</v>
      </c>
      <c r="C44" s="9">
        <f t="shared" si="0"/>
        <v>160100</v>
      </c>
      <c r="D44" s="11">
        <v>80733</v>
      </c>
      <c r="E44" s="77">
        <f t="shared" si="3"/>
        <v>-384</v>
      </c>
      <c r="F44" s="59">
        <f t="shared" si="4"/>
        <v>-0.4733902881023706</v>
      </c>
      <c r="G44" s="11">
        <v>79367</v>
      </c>
      <c r="H44" s="77">
        <f t="shared" si="5"/>
        <v>-51</v>
      </c>
      <c r="I44" s="79">
        <f t="shared" si="6"/>
        <v>-6.4217179984386405E-2</v>
      </c>
      <c r="J44" s="26">
        <f t="shared" si="7"/>
        <v>-435</v>
      </c>
      <c r="K44" s="58">
        <f t="shared" si="9"/>
        <v>2.189761054805575</v>
      </c>
      <c r="L44" s="74">
        <f t="shared" si="10"/>
        <v>101.72111834893596</v>
      </c>
      <c r="M44" s="10">
        <v>9703.0303030303039</v>
      </c>
    </row>
    <row r="45" spans="1:13" ht="12.75" customHeight="1">
      <c r="A45" s="54">
        <v>9</v>
      </c>
      <c r="B45" s="162">
        <v>74123</v>
      </c>
      <c r="C45" s="9">
        <f t="shared" si="0"/>
        <v>160661</v>
      </c>
      <c r="D45" s="11">
        <v>80800</v>
      </c>
      <c r="E45" s="77">
        <f t="shared" si="3"/>
        <v>67</v>
      </c>
      <c r="F45" s="59">
        <f t="shared" si="4"/>
        <v>8.2989607719272177E-2</v>
      </c>
      <c r="G45" s="11">
        <v>79861</v>
      </c>
      <c r="H45" s="77">
        <f t="shared" si="5"/>
        <v>494</v>
      </c>
      <c r="I45" s="79">
        <f t="shared" si="6"/>
        <v>0.62242493731651694</v>
      </c>
      <c r="J45" s="26">
        <f t="shared" si="7"/>
        <v>561</v>
      </c>
      <c r="K45" s="58">
        <f t="shared" si="9"/>
        <v>2.1674918716187959</v>
      </c>
      <c r="L45" s="74">
        <f t="shared" si="10"/>
        <v>101.17579294023366</v>
      </c>
      <c r="M45" s="10">
        <v>9737.0303030303039</v>
      </c>
    </row>
    <row r="46" spans="1:13" ht="12.75" customHeight="1">
      <c r="A46" s="54">
        <v>10</v>
      </c>
      <c r="B46" s="162">
        <v>75143</v>
      </c>
      <c r="C46" s="9">
        <f t="shared" si="0"/>
        <v>161644</v>
      </c>
      <c r="D46" s="11">
        <v>81145</v>
      </c>
      <c r="E46" s="77">
        <f t="shared" si="3"/>
        <v>345</v>
      </c>
      <c r="F46" s="59">
        <f t="shared" si="4"/>
        <v>0.42698019801980203</v>
      </c>
      <c r="G46" s="11">
        <v>80499</v>
      </c>
      <c r="H46" s="77">
        <f t="shared" si="5"/>
        <v>638</v>
      </c>
      <c r="I46" s="79">
        <f t="shared" si="6"/>
        <v>0.79888806801818157</v>
      </c>
      <c r="J46" s="26">
        <f t="shared" si="7"/>
        <v>983</v>
      </c>
      <c r="K46" s="58">
        <f t="shared" si="9"/>
        <v>2.1511518038939088</v>
      </c>
      <c r="L46" s="74">
        <f t="shared" si="10"/>
        <v>100.80249444092473</v>
      </c>
      <c r="M46" s="10">
        <v>9796.6060606060601</v>
      </c>
    </row>
    <row r="47" spans="1:13" ht="12.75" customHeight="1">
      <c r="A47" s="54">
        <v>11</v>
      </c>
      <c r="B47" s="162">
        <v>75947</v>
      </c>
      <c r="C47" s="9">
        <f t="shared" si="0"/>
        <v>162144</v>
      </c>
      <c r="D47" s="11">
        <v>81350</v>
      </c>
      <c r="E47" s="77">
        <f t="shared" si="3"/>
        <v>205</v>
      </c>
      <c r="F47" s="59">
        <f t="shared" si="4"/>
        <v>0.25263417339330829</v>
      </c>
      <c r="G47" s="11">
        <v>80794</v>
      </c>
      <c r="H47" s="77">
        <f t="shared" si="5"/>
        <v>295</v>
      </c>
      <c r="I47" s="79">
        <f t="shared" si="6"/>
        <v>0.36646417967925066</v>
      </c>
      <c r="J47" s="26">
        <f t="shared" si="7"/>
        <v>500</v>
      </c>
      <c r="K47" s="58">
        <f t="shared" si="9"/>
        <v>2.1349625396658194</v>
      </c>
      <c r="L47" s="74">
        <f t="shared" si="10"/>
        <v>100.68816991360745</v>
      </c>
      <c r="M47" s="10">
        <v>9826.9090909090901</v>
      </c>
    </row>
    <row r="48" spans="1:13" ht="12.75" customHeight="1">
      <c r="A48" s="54">
        <v>12</v>
      </c>
      <c r="B48" s="162">
        <v>77204</v>
      </c>
      <c r="C48" s="9">
        <f t="shared" si="0"/>
        <v>163809</v>
      </c>
      <c r="D48" s="11">
        <v>82063</v>
      </c>
      <c r="E48" s="77">
        <f t="shared" si="3"/>
        <v>713</v>
      </c>
      <c r="F48" s="59">
        <f t="shared" si="4"/>
        <v>0.87645974185617692</v>
      </c>
      <c r="G48" s="11">
        <v>81746</v>
      </c>
      <c r="H48" s="77">
        <f t="shared" si="5"/>
        <v>952</v>
      </c>
      <c r="I48" s="79">
        <f t="shared" si="6"/>
        <v>1.1783053197019582</v>
      </c>
      <c r="J48" s="26">
        <f t="shared" si="7"/>
        <v>1665</v>
      </c>
      <c r="K48" s="58">
        <f t="shared" si="9"/>
        <v>2.1217683021605098</v>
      </c>
      <c r="L48" s="74">
        <f t="shared" si="10"/>
        <v>100.38778655836371</v>
      </c>
      <c r="M48" s="10">
        <v>9927.818181818182</v>
      </c>
    </row>
    <row r="49" spans="1:13" ht="12.75" customHeight="1">
      <c r="A49" s="54">
        <v>13</v>
      </c>
      <c r="B49" s="163">
        <v>78104</v>
      </c>
      <c r="C49" s="9">
        <f t="shared" si="0"/>
        <v>164761</v>
      </c>
      <c r="D49" s="9">
        <v>82343</v>
      </c>
      <c r="E49" s="77">
        <f t="shared" si="3"/>
        <v>280</v>
      </c>
      <c r="F49" s="59">
        <f t="shared" si="4"/>
        <v>0.34120127219331492</v>
      </c>
      <c r="G49" s="9">
        <v>82418</v>
      </c>
      <c r="H49" s="77">
        <f t="shared" si="5"/>
        <v>672</v>
      </c>
      <c r="I49" s="79">
        <f t="shared" si="6"/>
        <v>0.82205857167323171</v>
      </c>
      <c r="J49" s="26">
        <f t="shared" si="7"/>
        <v>952</v>
      </c>
      <c r="K49" s="58">
        <f t="shared" si="9"/>
        <v>2.1095078357062378</v>
      </c>
      <c r="L49" s="74">
        <f t="shared" si="10"/>
        <v>99.909000461064338</v>
      </c>
      <c r="M49" s="10">
        <v>9985.515151515152</v>
      </c>
    </row>
    <row r="50" spans="1:13" ht="12.75" customHeight="1">
      <c r="A50" s="55">
        <v>14</v>
      </c>
      <c r="B50" s="163">
        <v>79161</v>
      </c>
      <c r="C50" s="9">
        <f t="shared" si="0"/>
        <v>166098</v>
      </c>
      <c r="D50" s="9">
        <v>82869</v>
      </c>
      <c r="E50" s="77">
        <f t="shared" si="3"/>
        <v>526</v>
      </c>
      <c r="F50" s="59">
        <f t="shared" si="4"/>
        <v>0.63879139696149034</v>
      </c>
      <c r="G50" s="9">
        <v>83229</v>
      </c>
      <c r="H50" s="77">
        <f t="shared" si="5"/>
        <v>811</v>
      </c>
      <c r="I50" s="79">
        <f t="shared" si="6"/>
        <v>0.9840083476910384</v>
      </c>
      <c r="J50" s="26">
        <f t="shared" si="7"/>
        <v>1337</v>
      </c>
      <c r="K50" s="58">
        <f t="shared" si="9"/>
        <v>2.0982301891082731</v>
      </c>
      <c r="L50" s="74">
        <f t="shared" si="10"/>
        <v>99.567458457989403</v>
      </c>
      <c r="M50" s="10">
        <v>10066.545454545454</v>
      </c>
    </row>
    <row r="51" spans="1:13" ht="12.75" customHeight="1">
      <c r="A51" s="55">
        <v>15</v>
      </c>
      <c r="B51" s="162">
        <v>80580</v>
      </c>
      <c r="C51" s="11">
        <f t="shared" si="0"/>
        <v>167874</v>
      </c>
      <c r="D51" s="11">
        <v>83670</v>
      </c>
      <c r="E51" s="77">
        <f t="shared" si="3"/>
        <v>801</v>
      </c>
      <c r="F51" s="59">
        <f t="shared" si="4"/>
        <v>0.96658581616768635</v>
      </c>
      <c r="G51" s="11">
        <v>84204</v>
      </c>
      <c r="H51" s="77">
        <f t="shared" si="5"/>
        <v>975</v>
      </c>
      <c r="I51" s="79">
        <f t="shared" si="6"/>
        <v>1.1714666762787009</v>
      </c>
      <c r="J51" s="26">
        <f t="shared" si="7"/>
        <v>1776</v>
      </c>
      <c r="K51" s="57">
        <f t="shared" si="9"/>
        <v>2.0833209233060312</v>
      </c>
      <c r="L51" s="75">
        <f t="shared" si="10"/>
        <v>99.365825851503487</v>
      </c>
      <c r="M51" s="76">
        <v>10174.181818181818</v>
      </c>
    </row>
    <row r="52" spans="1:13" ht="12.75" customHeight="1">
      <c r="A52" s="55">
        <v>16</v>
      </c>
      <c r="B52" s="162">
        <v>81735</v>
      </c>
      <c r="C52" s="9">
        <v>169187</v>
      </c>
      <c r="D52" s="11">
        <v>84220</v>
      </c>
      <c r="E52" s="77">
        <f t="shared" ref="E52:E57" si="11">D52-D51</f>
        <v>550</v>
      </c>
      <c r="F52" s="59">
        <f t="shared" si="4"/>
        <v>0.65734432891119876</v>
      </c>
      <c r="G52" s="11">
        <v>84967</v>
      </c>
      <c r="H52" s="77">
        <f t="shared" si="5"/>
        <v>763</v>
      </c>
      <c r="I52" s="79">
        <f t="shared" si="6"/>
        <v>0.90613272528620969</v>
      </c>
      <c r="J52" s="26">
        <f t="shared" si="7"/>
        <v>1313</v>
      </c>
      <c r="K52" s="57">
        <f t="shared" si="9"/>
        <v>2.0699455557594666</v>
      </c>
      <c r="L52" s="75">
        <f t="shared" si="10"/>
        <v>99.120835147763259</v>
      </c>
      <c r="M52" s="76">
        <v>10253.757575757576</v>
      </c>
    </row>
    <row r="53" spans="1:13" ht="12.75" customHeight="1">
      <c r="A53" s="55">
        <v>17</v>
      </c>
      <c r="B53" s="162">
        <v>82823</v>
      </c>
      <c r="C53" s="11">
        <v>170327</v>
      </c>
      <c r="D53" s="11">
        <v>84640</v>
      </c>
      <c r="E53" s="77">
        <f t="shared" si="11"/>
        <v>420</v>
      </c>
      <c r="F53" s="59">
        <f t="shared" ref="F53:F58" si="12">E53/D52*100</f>
        <v>0.49869389693659466</v>
      </c>
      <c r="G53" s="11">
        <v>85687</v>
      </c>
      <c r="H53" s="77">
        <f t="shared" ref="H53:H58" si="13">G53-G52</f>
        <v>720</v>
      </c>
      <c r="I53" s="79">
        <f t="shared" ref="I53:I58" si="14">H53/G52*100</f>
        <v>0.84738780938482006</v>
      </c>
      <c r="J53" s="26">
        <f t="shared" ref="J53:J58" si="15">C53-C52</f>
        <v>1140</v>
      </c>
      <c r="K53" s="94">
        <f t="shared" si="9"/>
        <v>2.0565181169481908</v>
      </c>
      <c r="L53" s="95">
        <f t="shared" si="10"/>
        <v>98.778111032011864</v>
      </c>
      <c r="M53" s="76">
        <v>10322.848484848484</v>
      </c>
    </row>
    <row r="54" spans="1:13" ht="12.75" customHeight="1">
      <c r="A54" s="54">
        <v>18</v>
      </c>
      <c r="B54" s="162">
        <v>83643</v>
      </c>
      <c r="C54" s="11">
        <v>171302</v>
      </c>
      <c r="D54" s="11">
        <v>85021</v>
      </c>
      <c r="E54" s="77">
        <f t="shared" si="11"/>
        <v>381</v>
      </c>
      <c r="F54" s="59">
        <f t="shared" si="12"/>
        <v>0.45014177693761814</v>
      </c>
      <c r="G54" s="11">
        <v>86281</v>
      </c>
      <c r="H54" s="77">
        <f t="shared" si="13"/>
        <v>594</v>
      </c>
      <c r="I54" s="79">
        <f t="shared" si="14"/>
        <v>0.69322067524828734</v>
      </c>
      <c r="J54" s="26">
        <f t="shared" si="15"/>
        <v>975</v>
      </c>
      <c r="K54" s="94">
        <f t="shared" ref="K54:K61" si="16">C54/B54</f>
        <v>2.0480135815310305</v>
      </c>
      <c r="L54" s="95">
        <f t="shared" ref="L54:L61" si="17">D54/G54*100</f>
        <v>98.539655312293547</v>
      </c>
      <c r="M54" s="76">
        <v>10381.939393939394</v>
      </c>
    </row>
    <row r="55" spans="1:13" ht="12.75" customHeight="1">
      <c r="A55" s="55">
        <v>19</v>
      </c>
      <c r="B55" s="162">
        <v>84468</v>
      </c>
      <c r="C55" s="11">
        <v>172030</v>
      </c>
      <c r="D55" s="11">
        <v>85135</v>
      </c>
      <c r="E55" s="77">
        <f t="shared" si="11"/>
        <v>114</v>
      </c>
      <c r="F55" s="59">
        <f t="shared" si="12"/>
        <v>0.13408452029498594</v>
      </c>
      <c r="G55" s="11">
        <v>86895</v>
      </c>
      <c r="H55" s="77">
        <f t="shared" si="13"/>
        <v>614</v>
      </c>
      <c r="I55" s="79">
        <f t="shared" si="14"/>
        <v>0.7116282843267927</v>
      </c>
      <c r="J55" s="26">
        <f t="shared" si="15"/>
        <v>728</v>
      </c>
      <c r="K55" s="94">
        <f t="shared" si="16"/>
        <v>2.0366292560496282</v>
      </c>
      <c r="L55" s="95">
        <f t="shared" si="17"/>
        <v>97.97456700615686</v>
      </c>
      <c r="M55" s="76">
        <v>10426.060606060606</v>
      </c>
    </row>
    <row r="56" spans="1:13" ht="12.75" customHeight="1">
      <c r="A56" s="54">
        <v>20</v>
      </c>
      <c r="B56" s="162">
        <v>86093</v>
      </c>
      <c r="C56" s="11">
        <v>174785</v>
      </c>
      <c r="D56" s="11">
        <v>86440</v>
      </c>
      <c r="E56" s="77">
        <f t="shared" si="11"/>
        <v>1305</v>
      </c>
      <c r="F56" s="59">
        <f t="shared" si="12"/>
        <v>1.5328595759675809</v>
      </c>
      <c r="G56" s="11">
        <v>88345</v>
      </c>
      <c r="H56" s="77">
        <f t="shared" si="13"/>
        <v>1450</v>
      </c>
      <c r="I56" s="79">
        <f t="shared" si="14"/>
        <v>1.6686805915184992</v>
      </c>
      <c r="J56" s="26">
        <f t="shared" si="15"/>
        <v>2755</v>
      </c>
      <c r="K56" s="94">
        <f t="shared" si="16"/>
        <v>2.0301882847618273</v>
      </c>
      <c r="L56" s="95">
        <f t="shared" si="17"/>
        <v>97.84368102326107</v>
      </c>
      <c r="M56" s="76">
        <v>10593.030303030304</v>
      </c>
    </row>
    <row r="57" spans="1:13" ht="12.75" customHeight="1">
      <c r="A57" s="55">
        <v>21</v>
      </c>
      <c r="B57" s="162">
        <v>86770</v>
      </c>
      <c r="C57" s="11">
        <v>175716</v>
      </c>
      <c r="D57" s="11">
        <v>86819</v>
      </c>
      <c r="E57" s="77">
        <f t="shared" si="11"/>
        <v>379</v>
      </c>
      <c r="F57" s="59">
        <f t="shared" si="12"/>
        <v>0.43845441925034706</v>
      </c>
      <c r="G57" s="11">
        <v>88897</v>
      </c>
      <c r="H57" s="77">
        <f t="shared" si="13"/>
        <v>552</v>
      </c>
      <c r="I57" s="79">
        <f t="shared" si="14"/>
        <v>0.6248231365668685</v>
      </c>
      <c r="J57" s="26">
        <f t="shared" si="15"/>
        <v>931</v>
      </c>
      <c r="K57" s="94">
        <f t="shared" si="16"/>
        <v>2.0250777918635472</v>
      </c>
      <c r="L57" s="95">
        <f t="shared" si="17"/>
        <v>97.662463300223862</v>
      </c>
      <c r="M57" s="76">
        <v>10649.454545454546</v>
      </c>
    </row>
    <row r="58" spans="1:13" ht="12.75" customHeight="1">
      <c r="A58" s="55">
        <v>22</v>
      </c>
      <c r="B58" s="162">
        <v>87513</v>
      </c>
      <c r="C58" s="11">
        <v>176986</v>
      </c>
      <c r="D58" s="11">
        <v>87462</v>
      </c>
      <c r="E58" s="77">
        <f>D58-D57</f>
        <v>643</v>
      </c>
      <c r="F58" s="59">
        <f t="shared" si="12"/>
        <v>0.74062129257420606</v>
      </c>
      <c r="G58" s="11">
        <v>89524</v>
      </c>
      <c r="H58" s="77">
        <f t="shared" si="13"/>
        <v>627</v>
      </c>
      <c r="I58" s="79">
        <f t="shared" si="14"/>
        <v>0.70531064040406322</v>
      </c>
      <c r="J58" s="26">
        <f t="shared" si="15"/>
        <v>1270</v>
      </c>
      <c r="K58" s="94">
        <f t="shared" si="16"/>
        <v>2.0223966724943723</v>
      </c>
      <c r="L58" s="95">
        <f t="shared" si="17"/>
        <v>97.696707028282916</v>
      </c>
      <c r="M58" s="76">
        <v>10726.424242424242</v>
      </c>
    </row>
    <row r="59" spans="1:13" ht="12.75" customHeight="1">
      <c r="A59" s="55">
        <v>23</v>
      </c>
      <c r="B59" s="162">
        <v>87365</v>
      </c>
      <c r="C59" s="11">
        <f>SUM(D59,G59)</f>
        <v>176471</v>
      </c>
      <c r="D59" s="11">
        <v>87034</v>
      </c>
      <c r="E59" s="77">
        <f>D59-D58</f>
        <v>-428</v>
      </c>
      <c r="F59" s="59">
        <f>E59/D58*100</f>
        <v>-0.4893553771923807</v>
      </c>
      <c r="G59" s="11">
        <v>89437</v>
      </c>
      <c r="H59" s="77">
        <f>G59-G58</f>
        <v>-87</v>
      </c>
      <c r="I59" s="79">
        <f>H59/G58*100</f>
        <v>-9.71806442965015E-2</v>
      </c>
      <c r="J59" s="26">
        <f>C59-C58</f>
        <v>-515</v>
      </c>
      <c r="K59" s="94">
        <f t="shared" si="16"/>
        <v>2.0199278887426315</v>
      </c>
      <c r="L59" s="95">
        <f t="shared" si="17"/>
        <v>97.313192526582952</v>
      </c>
      <c r="M59" s="76">
        <v>10695.212121212122</v>
      </c>
    </row>
    <row r="60" spans="1:13" ht="13.5" customHeight="1">
      <c r="A60" s="54">
        <v>24</v>
      </c>
      <c r="B60" s="172">
        <v>87488</v>
      </c>
      <c r="C60" s="11">
        <f>SUM(D60,G60)</f>
        <v>176785</v>
      </c>
      <c r="D60" s="170">
        <v>86999</v>
      </c>
      <c r="E60" s="77">
        <f>D60-D59</f>
        <v>-35</v>
      </c>
      <c r="F60" s="59">
        <f>E60/D59*100</f>
        <v>-4.0214169175264838E-2</v>
      </c>
      <c r="G60" s="170">
        <v>89786</v>
      </c>
      <c r="H60" s="77">
        <f>G60-G59</f>
        <v>349</v>
      </c>
      <c r="I60" s="79">
        <f>H60/G59*100</f>
        <v>0.39021881324284136</v>
      </c>
      <c r="J60" s="26">
        <f>C60-C59</f>
        <v>314</v>
      </c>
      <c r="K60" s="94">
        <f t="shared" si="16"/>
        <v>2.0206771214337969</v>
      </c>
      <c r="L60" s="171">
        <f t="shared" si="17"/>
        <v>96.89595259840064</v>
      </c>
      <c r="M60" s="76">
        <v>10714.242424242424</v>
      </c>
    </row>
    <row r="61" spans="1:13" ht="13.5" customHeight="1">
      <c r="A61" s="54">
        <v>25</v>
      </c>
      <c r="B61" s="170">
        <v>89350</v>
      </c>
      <c r="C61" s="11">
        <f>SUM(D61,G61)</f>
        <v>180144</v>
      </c>
      <c r="D61" s="170">
        <v>88547</v>
      </c>
      <c r="E61" s="77">
        <f>D61-D60</f>
        <v>1548</v>
      </c>
      <c r="F61" s="59">
        <f>E61/D60*100</f>
        <v>1.7793307969057117</v>
      </c>
      <c r="G61" s="170">
        <v>91597</v>
      </c>
      <c r="H61" s="77">
        <f>G61-G60</f>
        <v>1811</v>
      </c>
      <c r="I61" s="79">
        <f>H61/G60*100</f>
        <v>2.0170182433787005</v>
      </c>
      <c r="J61" s="26">
        <f>C61-C60</f>
        <v>3359</v>
      </c>
      <c r="K61" s="94">
        <f t="shared" si="16"/>
        <v>2.0161611639619474</v>
      </c>
      <c r="L61" s="171">
        <f t="shared" si="17"/>
        <v>96.670196622160105</v>
      </c>
      <c r="M61" s="76">
        <v>10917.818181818182</v>
      </c>
    </row>
    <row r="62" spans="1:13" ht="13.5" customHeight="1">
      <c r="A62" s="54">
        <v>26</v>
      </c>
      <c r="B62" s="170">
        <v>89381</v>
      </c>
      <c r="C62" s="11">
        <f>D62+G62</f>
        <v>180194</v>
      </c>
      <c r="D62" s="170">
        <v>88473</v>
      </c>
      <c r="E62" s="77">
        <f>D62-D61</f>
        <v>-74</v>
      </c>
      <c r="F62" s="59">
        <f>E62/D61*100</f>
        <v>-8.3571436638169558E-2</v>
      </c>
      <c r="G62" s="170">
        <v>91721</v>
      </c>
      <c r="H62" s="77">
        <f>G62-G61</f>
        <v>124</v>
      </c>
      <c r="I62" s="79">
        <f>H62/G61*100</f>
        <v>0.13537561273840845</v>
      </c>
      <c r="J62" s="26">
        <f>C62-C61</f>
        <v>50</v>
      </c>
      <c r="K62" s="94">
        <f>C62/B62</f>
        <v>2.0160213020664348</v>
      </c>
      <c r="L62" s="171">
        <f>D62/G62*100</f>
        <v>96.458826223002376</v>
      </c>
      <c r="M62" s="76">
        <v>10920.848484848484</v>
      </c>
    </row>
    <row r="63" spans="1:13" ht="13.5" customHeight="1">
      <c r="A63" s="54">
        <v>27</v>
      </c>
      <c r="B63" s="170">
        <v>90283</v>
      </c>
      <c r="C63" s="11">
        <v>182092</v>
      </c>
      <c r="D63" s="170">
        <v>89401</v>
      </c>
      <c r="E63" s="77">
        <v>928</v>
      </c>
      <c r="F63" s="59">
        <v>1.0489075763227198</v>
      </c>
      <c r="G63" s="170">
        <v>92691</v>
      </c>
      <c r="H63" s="77">
        <v>970</v>
      </c>
      <c r="I63" s="79">
        <v>1.0575549765048353</v>
      </c>
      <c r="J63" s="26">
        <v>1898</v>
      </c>
      <c r="K63" s="94">
        <v>2.0169024068761563</v>
      </c>
      <c r="L63" s="171">
        <v>96.450572331725837</v>
      </c>
      <c r="M63" s="76">
        <v>11035.878787878788</v>
      </c>
    </row>
    <row r="64" spans="1:13" ht="13.5" customHeight="1">
      <c r="A64" s="54">
        <v>28</v>
      </c>
      <c r="B64" s="170">
        <v>90742</v>
      </c>
      <c r="C64" s="11">
        <v>182897</v>
      </c>
      <c r="D64" s="170">
        <v>89608</v>
      </c>
      <c r="E64" s="77">
        <f>D64-D63</f>
        <v>207</v>
      </c>
      <c r="F64" s="59">
        <f>E64/D63*100</f>
        <v>0.23154103421661951</v>
      </c>
      <c r="G64" s="170">
        <v>93289</v>
      </c>
      <c r="H64" s="77">
        <f>G64-G63</f>
        <v>598</v>
      </c>
      <c r="I64" s="79">
        <f>H64/G63*100</f>
        <v>0.64515432997809929</v>
      </c>
      <c r="J64" s="26">
        <f>C64-C63</f>
        <v>805</v>
      </c>
      <c r="K64" s="94">
        <f>C64/B64</f>
        <v>2.0155716206387342</v>
      </c>
      <c r="L64" s="171">
        <f>D64/G64*100</f>
        <v>96.054197172228243</v>
      </c>
      <c r="M64" s="76">
        <v>11138.672350791716</v>
      </c>
    </row>
    <row r="65" spans="1:13" ht="13.5" customHeight="1">
      <c r="A65" s="54">
        <v>29</v>
      </c>
      <c r="B65" s="172">
        <v>91928</v>
      </c>
      <c r="C65" s="11">
        <v>185101</v>
      </c>
      <c r="D65" s="170">
        <v>90703</v>
      </c>
      <c r="E65" s="77">
        <v>1095</v>
      </c>
      <c r="F65" s="59">
        <v>1.2219891081153467</v>
      </c>
      <c r="G65" s="170">
        <v>94398</v>
      </c>
      <c r="H65" s="77">
        <v>1109</v>
      </c>
      <c r="I65" s="79">
        <v>1.1887789557182518</v>
      </c>
      <c r="J65" s="26">
        <v>2204</v>
      </c>
      <c r="K65" s="94">
        <v>2.0135432077277868</v>
      </c>
      <c r="L65" s="171">
        <v>96.085722155130398</v>
      </c>
      <c r="M65" s="76">
        <v>11272.898903775882</v>
      </c>
    </row>
    <row r="66" spans="1:13" ht="13.5" customHeight="1">
      <c r="A66" s="54">
        <v>30</v>
      </c>
      <c r="B66" s="172">
        <v>92951</v>
      </c>
      <c r="C66" s="11">
        <v>186375</v>
      </c>
      <c r="D66" s="170">
        <v>91357</v>
      </c>
      <c r="E66" s="77">
        <v>654</v>
      </c>
      <c r="F66" s="59">
        <v>0.72103458540511334</v>
      </c>
      <c r="G66" s="170">
        <v>95018</v>
      </c>
      <c r="H66" s="77">
        <v>620</v>
      </c>
      <c r="I66" s="79">
        <v>0.6567935761350876</v>
      </c>
      <c r="J66" s="26">
        <v>1274</v>
      </c>
      <c r="K66" s="94">
        <v>2.005088702649783</v>
      </c>
      <c r="L66" s="171">
        <v>96.147045822896715</v>
      </c>
      <c r="M66" s="76">
        <v>11350.487210718635</v>
      </c>
    </row>
    <row r="67" spans="1:13" ht="13.5" customHeight="1">
      <c r="A67" s="54">
        <v>31</v>
      </c>
      <c r="B67" s="172">
        <v>93665</v>
      </c>
      <c r="C67" s="11">
        <v>187199</v>
      </c>
      <c r="D67" s="170">
        <v>91624</v>
      </c>
      <c r="E67" s="77">
        <v>267</v>
      </c>
      <c r="F67" s="59">
        <v>0.29226003480849855</v>
      </c>
      <c r="G67" s="170">
        <v>95575</v>
      </c>
      <c r="H67" s="77">
        <v>557</v>
      </c>
      <c r="I67" s="79">
        <v>0.5862047191058537</v>
      </c>
      <c r="J67" s="26">
        <v>824</v>
      </c>
      <c r="K67" s="94">
        <v>1.9986013986013986</v>
      </c>
      <c r="L67" s="171">
        <v>95.866073764059635</v>
      </c>
      <c r="M67" s="76">
        <v>11400.669914738122</v>
      </c>
    </row>
    <row r="68" spans="1:13" ht="13.5" customHeight="1">
      <c r="A68" s="54" t="s">
        <v>178</v>
      </c>
      <c r="B68" s="170">
        <v>94834</v>
      </c>
      <c r="C68" s="11">
        <v>188461</v>
      </c>
      <c r="D68" s="170">
        <v>92234</v>
      </c>
      <c r="E68" s="77">
        <v>610</v>
      </c>
      <c r="F68" s="59">
        <v>0.66576442853400852</v>
      </c>
      <c r="G68" s="170">
        <v>96227</v>
      </c>
      <c r="H68" s="77">
        <v>652</v>
      </c>
      <c r="I68" s="79">
        <v>0.68218676432121372</v>
      </c>
      <c r="J68" s="26">
        <v>1262</v>
      </c>
      <c r="K68" s="94">
        <v>1.9872724972056435</v>
      </c>
      <c r="L68" s="171">
        <v>95.850436987539879</v>
      </c>
      <c r="M68" s="76">
        <v>11477.527405602923</v>
      </c>
    </row>
    <row r="69" spans="1:13" ht="13.5" customHeight="1">
      <c r="A69" s="464">
        <v>3</v>
      </c>
      <c r="B69" s="462">
        <f>町丁別２!B$36</f>
        <v>95814</v>
      </c>
      <c r="C69" s="30">
        <f>D69+G69</f>
        <v>190126</v>
      </c>
      <c r="D69" s="250">
        <f>町丁別２!C$36</f>
        <v>92946</v>
      </c>
      <c r="E69" s="251">
        <f>D69-D68</f>
        <v>712</v>
      </c>
      <c r="F69" s="252">
        <f>E69/D68*100</f>
        <v>0.77194960643580457</v>
      </c>
      <c r="G69" s="250">
        <f>町丁別２!D$36</f>
        <v>97180</v>
      </c>
      <c r="H69" s="251">
        <f>G69-G68</f>
        <v>953</v>
      </c>
      <c r="I69" s="253">
        <f>H69/G68*100</f>
        <v>0.99036652914462675</v>
      </c>
      <c r="J69" s="31">
        <f>C69-C68</f>
        <v>1665</v>
      </c>
      <c r="K69" s="254">
        <f>C69/B69</f>
        <v>1.9843237940175757</v>
      </c>
      <c r="L69" s="255">
        <f>D69/G69*100</f>
        <v>95.643136447828766</v>
      </c>
      <c r="M69" s="465">
        <v>11578.928136418999</v>
      </c>
    </row>
    <row r="70" spans="1:13" ht="13.5" customHeight="1">
      <c r="A70" s="513" t="s">
        <v>142</v>
      </c>
      <c r="B70" s="514"/>
      <c r="C70" s="514"/>
      <c r="D70" s="514"/>
      <c r="E70" s="514"/>
      <c r="F70" s="514"/>
      <c r="G70" s="514"/>
      <c r="H70" s="514"/>
      <c r="I70" s="514"/>
      <c r="J70" s="514"/>
      <c r="K70" s="514"/>
      <c r="L70" s="514"/>
      <c r="M70" s="514"/>
    </row>
  </sheetData>
  <mergeCells count="9">
    <mergeCell ref="A70:M70"/>
    <mergeCell ref="G2:I2"/>
    <mergeCell ref="L1:L3"/>
    <mergeCell ref="M1:M3"/>
    <mergeCell ref="A1:A3"/>
    <mergeCell ref="B1:B3"/>
    <mergeCell ref="C1:J1"/>
    <mergeCell ref="K1:K3"/>
    <mergeCell ref="D2:F2"/>
  </mergeCells>
  <phoneticPr fontId="2"/>
  <pageMargins left="0.74803149606299213" right="0.78740157480314965" top="1.1023622047244095" bottom="0.6692913385826772" header="0.62992125984251968" footer="0.51181102362204722"/>
  <pageSetup paperSize="9" scale="97" orientation="portrait" r:id="rId1"/>
  <headerFooter alignWithMargins="0">
    <oddHeader>&amp;C&amp;14第３表　人口の推移（続）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52:J52"/>
  <sheetViews>
    <sheetView view="pageBreakPreview" zoomScaleNormal="100" zoomScaleSheetLayoutView="100" workbookViewId="0">
      <selection activeCell="L17" sqref="L17"/>
    </sheetView>
  </sheetViews>
  <sheetFormatPr defaultRowHeight="13.5"/>
  <sheetData>
    <row r="52" spans="1:10">
      <c r="A52" s="523" t="s">
        <v>145</v>
      </c>
      <c r="B52" s="523"/>
      <c r="C52" s="523"/>
      <c r="D52" s="523"/>
      <c r="E52" s="523"/>
      <c r="F52" s="523"/>
      <c r="G52" s="523"/>
      <c r="H52" s="523"/>
      <c r="I52" s="523"/>
      <c r="J52" s="523"/>
    </row>
  </sheetData>
  <mergeCells count="1">
    <mergeCell ref="A52:J52"/>
  </mergeCells>
  <phoneticPr fontId="2"/>
  <pageMargins left="0.7" right="0.52" top="0.75" bottom="0.75" header="0.3" footer="0.3"/>
  <pageSetup paperSize="9" orientation="portrait" r:id="rId1"/>
  <headerFooter>
    <oddFooter>&amp;C&amp;14 7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54"/>
  <sheetViews>
    <sheetView view="pageLayout" zoomScaleNormal="100" zoomScaleSheetLayoutView="100" workbookViewId="0">
      <selection activeCell="D25" sqref="D25"/>
    </sheetView>
  </sheetViews>
  <sheetFormatPr defaultRowHeight="13.5"/>
  <cols>
    <col min="1" max="1" width="10.625" style="15" customWidth="1"/>
    <col min="2" max="7" width="10.625" style="102" customWidth="1"/>
    <col min="8" max="16384" width="9" style="15"/>
  </cols>
  <sheetData>
    <row r="1" spans="1:7">
      <c r="A1" s="525" t="s">
        <v>9</v>
      </c>
      <c r="B1" s="526" t="s">
        <v>3</v>
      </c>
      <c r="C1" s="526"/>
      <c r="D1" s="526" t="s">
        <v>4</v>
      </c>
      <c r="E1" s="526"/>
      <c r="F1" s="526" t="s">
        <v>1</v>
      </c>
      <c r="G1" s="526"/>
    </row>
    <row r="2" spans="1:7" ht="16.5" customHeight="1">
      <c r="A2" s="525"/>
      <c r="B2" s="230" t="s">
        <v>13</v>
      </c>
      <c r="C2" s="230" t="s">
        <v>160</v>
      </c>
      <c r="D2" s="230" t="s">
        <v>13</v>
      </c>
      <c r="E2" s="230" t="s">
        <v>160</v>
      </c>
      <c r="F2" s="230" t="s">
        <v>13</v>
      </c>
      <c r="G2" s="230" t="s">
        <v>160</v>
      </c>
    </row>
    <row r="3" spans="1:7" ht="15" customHeight="1">
      <c r="A3" s="256" t="s">
        <v>188</v>
      </c>
      <c r="B3" s="257">
        <v>1324</v>
      </c>
      <c r="C3" s="258">
        <v>-54</v>
      </c>
      <c r="D3" s="257">
        <v>1312</v>
      </c>
      <c r="E3" s="258">
        <v>69</v>
      </c>
      <c r="F3" s="257">
        <v>2636</v>
      </c>
      <c r="G3" s="258">
        <v>15</v>
      </c>
    </row>
    <row r="4" spans="1:7" ht="15" customHeight="1">
      <c r="A4" s="256">
        <v>10</v>
      </c>
      <c r="B4" s="257">
        <v>1358</v>
      </c>
      <c r="C4" s="258">
        <v>34</v>
      </c>
      <c r="D4" s="257">
        <v>1366</v>
      </c>
      <c r="E4" s="258">
        <v>54</v>
      </c>
      <c r="F4" s="257">
        <v>2724</v>
      </c>
      <c r="G4" s="258">
        <v>88</v>
      </c>
    </row>
    <row r="5" spans="1:7" ht="15" customHeight="1">
      <c r="A5" s="16">
        <v>11</v>
      </c>
      <c r="B5" s="257">
        <v>1313</v>
      </c>
      <c r="C5" s="258">
        <v>-45</v>
      </c>
      <c r="D5" s="257">
        <v>1380</v>
      </c>
      <c r="E5" s="258">
        <v>14</v>
      </c>
      <c r="F5" s="257">
        <v>2693</v>
      </c>
      <c r="G5" s="258">
        <v>-31</v>
      </c>
    </row>
    <row r="6" spans="1:7" ht="15" customHeight="1">
      <c r="A6" s="16">
        <v>12</v>
      </c>
      <c r="B6" s="257">
        <v>1410</v>
      </c>
      <c r="C6" s="258">
        <v>97</v>
      </c>
      <c r="D6" s="257">
        <v>1349</v>
      </c>
      <c r="E6" s="258">
        <v>-31</v>
      </c>
      <c r="F6" s="257">
        <v>2759</v>
      </c>
      <c r="G6" s="258">
        <v>66</v>
      </c>
    </row>
    <row r="7" spans="1:7" ht="15" customHeight="1">
      <c r="A7" s="16">
        <v>13</v>
      </c>
      <c r="B7" s="257">
        <v>1528</v>
      </c>
      <c r="C7" s="258">
        <v>118</v>
      </c>
      <c r="D7" s="257">
        <v>1475</v>
      </c>
      <c r="E7" s="258">
        <v>126</v>
      </c>
      <c r="F7" s="257">
        <v>3003</v>
      </c>
      <c r="G7" s="258">
        <v>244</v>
      </c>
    </row>
    <row r="8" spans="1:7" ht="15" customHeight="1">
      <c r="A8" s="16">
        <v>14</v>
      </c>
      <c r="B8" s="257">
        <v>1520</v>
      </c>
      <c r="C8" s="258">
        <v>-8</v>
      </c>
      <c r="D8" s="257">
        <v>1499</v>
      </c>
      <c r="E8" s="258">
        <v>24</v>
      </c>
      <c r="F8" s="257">
        <v>3019</v>
      </c>
      <c r="G8" s="258">
        <v>16</v>
      </c>
    </row>
    <row r="9" spans="1:7" ht="15" customHeight="1">
      <c r="A9" s="16">
        <v>15</v>
      </c>
      <c r="B9" s="257">
        <v>1445</v>
      </c>
      <c r="C9" s="258">
        <v>-75</v>
      </c>
      <c r="D9" s="257">
        <v>1459</v>
      </c>
      <c r="E9" s="258">
        <v>-40</v>
      </c>
      <c r="F9" s="257">
        <v>2904</v>
      </c>
      <c r="G9" s="258">
        <v>-115</v>
      </c>
    </row>
    <row r="10" spans="1:7" ht="15" customHeight="1">
      <c r="A10" s="16">
        <v>16</v>
      </c>
      <c r="B10" s="257">
        <v>1430</v>
      </c>
      <c r="C10" s="258">
        <v>-15</v>
      </c>
      <c r="D10" s="257">
        <v>1441</v>
      </c>
      <c r="E10" s="258">
        <v>-18</v>
      </c>
      <c r="F10" s="257">
        <v>2871</v>
      </c>
      <c r="G10" s="258">
        <v>-33</v>
      </c>
    </row>
    <row r="11" spans="1:7" ht="15" customHeight="1">
      <c r="A11" s="16">
        <v>17</v>
      </c>
      <c r="B11" s="257">
        <v>1393</v>
      </c>
      <c r="C11" s="258">
        <v>-37</v>
      </c>
      <c r="D11" s="257">
        <v>1485</v>
      </c>
      <c r="E11" s="258">
        <v>44</v>
      </c>
      <c r="F11" s="257">
        <v>2878</v>
      </c>
      <c r="G11" s="258">
        <v>7</v>
      </c>
    </row>
    <row r="12" spans="1:7" ht="15" customHeight="1">
      <c r="A12" s="16">
        <v>18</v>
      </c>
      <c r="B12" s="257">
        <v>1426</v>
      </c>
      <c r="C12" s="258">
        <v>33</v>
      </c>
      <c r="D12" s="257">
        <v>1535</v>
      </c>
      <c r="E12" s="258">
        <v>50</v>
      </c>
      <c r="F12" s="257">
        <v>2961</v>
      </c>
      <c r="G12" s="258">
        <v>83</v>
      </c>
    </row>
    <row r="13" spans="1:7" ht="15" customHeight="1">
      <c r="A13" s="16">
        <v>19</v>
      </c>
      <c r="B13" s="257">
        <v>1457</v>
      </c>
      <c r="C13" s="258">
        <v>31</v>
      </c>
      <c r="D13" s="257">
        <v>1548</v>
      </c>
      <c r="E13" s="258">
        <v>13</v>
      </c>
      <c r="F13" s="257">
        <v>3005</v>
      </c>
      <c r="G13" s="258">
        <v>44</v>
      </c>
    </row>
    <row r="14" spans="1:7" ht="15" customHeight="1">
      <c r="A14" s="16">
        <v>20</v>
      </c>
      <c r="B14" s="259">
        <v>1534</v>
      </c>
      <c r="C14" s="258">
        <v>77</v>
      </c>
      <c r="D14" s="259">
        <v>1666</v>
      </c>
      <c r="E14" s="258">
        <v>118</v>
      </c>
      <c r="F14" s="260">
        <v>3200</v>
      </c>
      <c r="G14" s="258">
        <v>195</v>
      </c>
    </row>
    <row r="15" spans="1:7" ht="15" customHeight="1">
      <c r="A15" s="16">
        <v>21</v>
      </c>
      <c r="B15" s="257">
        <v>1522</v>
      </c>
      <c r="C15" s="258">
        <v>-12</v>
      </c>
      <c r="D15" s="257">
        <v>1682</v>
      </c>
      <c r="E15" s="258">
        <v>16</v>
      </c>
      <c r="F15" s="257">
        <v>3204</v>
      </c>
      <c r="G15" s="258">
        <v>4</v>
      </c>
    </row>
    <row r="16" spans="1:7" ht="15" customHeight="1">
      <c r="A16" s="16">
        <v>22</v>
      </c>
      <c r="B16" s="259">
        <v>1459</v>
      </c>
      <c r="C16" s="258">
        <v>-63</v>
      </c>
      <c r="D16" s="259">
        <v>1644</v>
      </c>
      <c r="E16" s="258">
        <v>-38</v>
      </c>
      <c r="F16" s="259">
        <v>3103</v>
      </c>
      <c r="G16" s="258">
        <v>-101</v>
      </c>
    </row>
    <row r="17" spans="1:7" ht="15" customHeight="1">
      <c r="A17" s="16">
        <v>23</v>
      </c>
      <c r="B17" s="260">
        <v>1448</v>
      </c>
      <c r="C17" s="258">
        <v>-11</v>
      </c>
      <c r="D17" s="260">
        <v>1659</v>
      </c>
      <c r="E17" s="258">
        <v>15</v>
      </c>
      <c r="F17" s="260">
        <v>3107</v>
      </c>
      <c r="G17" s="258">
        <v>4</v>
      </c>
    </row>
    <row r="18" spans="1:7" ht="15" customHeight="1">
      <c r="A18" s="16">
        <v>24</v>
      </c>
      <c r="B18" s="259">
        <v>1408</v>
      </c>
      <c r="C18" s="258">
        <v>-40</v>
      </c>
      <c r="D18" s="259">
        <v>1568</v>
      </c>
      <c r="E18" s="258">
        <v>-91</v>
      </c>
      <c r="F18" s="259">
        <v>2976</v>
      </c>
      <c r="G18" s="258">
        <v>-131</v>
      </c>
    </row>
    <row r="19" spans="1:7" ht="15" customHeight="1">
      <c r="A19" s="16">
        <v>25</v>
      </c>
      <c r="B19" s="259">
        <v>1328</v>
      </c>
      <c r="C19" s="258">
        <v>-80</v>
      </c>
      <c r="D19" s="259">
        <v>1516</v>
      </c>
      <c r="E19" s="258">
        <v>-52</v>
      </c>
      <c r="F19" s="259">
        <v>2844</v>
      </c>
      <c r="G19" s="258">
        <v>-132</v>
      </c>
    </row>
    <row r="20" spans="1:7" ht="15" customHeight="1">
      <c r="A20" s="16">
        <v>26</v>
      </c>
      <c r="B20" s="259">
        <v>1323</v>
      </c>
      <c r="C20" s="258">
        <v>-5</v>
      </c>
      <c r="D20" s="259">
        <v>1471</v>
      </c>
      <c r="E20" s="258">
        <v>-45</v>
      </c>
      <c r="F20" s="259">
        <v>2794</v>
      </c>
      <c r="G20" s="258">
        <v>-50</v>
      </c>
    </row>
    <row r="21" spans="1:7" ht="15" customHeight="1">
      <c r="A21" s="16">
        <v>27</v>
      </c>
      <c r="B21" s="259">
        <v>1413</v>
      </c>
      <c r="C21" s="258">
        <v>90</v>
      </c>
      <c r="D21" s="259">
        <v>1545</v>
      </c>
      <c r="E21" s="258">
        <v>74</v>
      </c>
      <c r="F21" s="259">
        <v>2958</v>
      </c>
      <c r="G21" s="258">
        <v>164</v>
      </c>
    </row>
    <row r="22" spans="1:7" ht="15" customHeight="1">
      <c r="A22" s="16">
        <v>28</v>
      </c>
      <c r="B22" s="261">
        <v>1445</v>
      </c>
      <c r="C22" s="258">
        <v>32</v>
      </c>
      <c r="D22" s="261">
        <v>1568</v>
      </c>
      <c r="E22" s="258">
        <v>23</v>
      </c>
      <c r="F22" s="261">
        <v>3013</v>
      </c>
      <c r="G22" s="258">
        <v>55</v>
      </c>
    </row>
    <row r="23" spans="1:7" ht="15" customHeight="1">
      <c r="A23" s="16">
        <v>29</v>
      </c>
      <c r="B23" s="261">
        <v>1614</v>
      </c>
      <c r="C23" s="258">
        <v>169</v>
      </c>
      <c r="D23" s="261">
        <v>1762</v>
      </c>
      <c r="E23" s="258">
        <v>194</v>
      </c>
      <c r="F23" s="261">
        <v>3376</v>
      </c>
      <c r="G23" s="258">
        <v>363</v>
      </c>
    </row>
    <row r="24" spans="1:7" ht="15" customHeight="1">
      <c r="A24" s="262">
        <v>30</v>
      </c>
      <c r="B24" s="259">
        <v>1774</v>
      </c>
      <c r="C24" s="258">
        <v>160</v>
      </c>
      <c r="D24" s="261">
        <v>1861</v>
      </c>
      <c r="E24" s="258">
        <v>99</v>
      </c>
      <c r="F24" s="259">
        <v>3635</v>
      </c>
      <c r="G24" s="258">
        <v>259</v>
      </c>
    </row>
    <row r="25" spans="1:7" ht="15" customHeight="1">
      <c r="A25" s="262">
        <v>31</v>
      </c>
      <c r="B25" s="259">
        <v>1878</v>
      </c>
      <c r="C25" s="258">
        <v>104</v>
      </c>
      <c r="D25" s="261">
        <v>1935</v>
      </c>
      <c r="E25" s="258">
        <v>74</v>
      </c>
      <c r="F25" s="259">
        <v>3813</v>
      </c>
      <c r="G25" s="258">
        <v>178</v>
      </c>
    </row>
    <row r="26" spans="1:7" ht="15" customHeight="1">
      <c r="A26" s="463" t="s">
        <v>178</v>
      </c>
      <c r="B26" s="259">
        <v>1925</v>
      </c>
      <c r="C26" s="258">
        <v>47</v>
      </c>
      <c r="D26" s="261">
        <v>2018</v>
      </c>
      <c r="E26" s="258">
        <v>83</v>
      </c>
      <c r="F26" s="259">
        <v>3943</v>
      </c>
      <c r="G26" s="258">
        <v>130</v>
      </c>
    </row>
    <row r="27" spans="1:7" ht="15" customHeight="1">
      <c r="A27" s="458">
        <v>3</v>
      </c>
      <c r="B27" s="263">
        <f>町丁別２!B42:C42</f>
        <v>1823</v>
      </c>
      <c r="C27" s="264">
        <f>B27-B26</f>
        <v>-102</v>
      </c>
      <c r="D27" s="265">
        <f>町丁別２!B43</f>
        <v>1850</v>
      </c>
      <c r="E27" s="264">
        <f>D27-D26</f>
        <v>-168</v>
      </c>
      <c r="F27" s="263">
        <f>B27+D27</f>
        <v>3673</v>
      </c>
      <c r="G27" s="264">
        <f>F27-F26</f>
        <v>-270</v>
      </c>
    </row>
    <row r="28" spans="1:7">
      <c r="A28" s="102"/>
      <c r="G28" s="15"/>
    </row>
    <row r="52" spans="1:7">
      <c r="A52" s="524" t="s">
        <v>158</v>
      </c>
      <c r="B52" s="523"/>
      <c r="C52" s="523"/>
      <c r="D52" s="523"/>
      <c r="E52" s="523"/>
      <c r="F52" s="523"/>
      <c r="G52" s="523"/>
    </row>
    <row r="53" spans="1:7" ht="13.5" customHeight="1">
      <c r="A53" s="523"/>
      <c r="B53" s="523"/>
      <c r="C53" s="523"/>
      <c r="D53" s="523"/>
      <c r="E53" s="523"/>
      <c r="F53" s="523"/>
      <c r="G53" s="523"/>
    </row>
    <row r="54" spans="1:7">
      <c r="A54" s="523"/>
      <c r="B54" s="523"/>
      <c r="C54" s="523"/>
      <c r="D54" s="523"/>
      <c r="E54" s="523"/>
      <c r="F54" s="523"/>
      <c r="G54" s="523"/>
    </row>
  </sheetData>
  <mergeCells count="5">
    <mergeCell ref="A52:G54"/>
    <mergeCell ref="A1:A2"/>
    <mergeCell ref="B1:C1"/>
    <mergeCell ref="D1:E1"/>
    <mergeCell ref="F1:G1"/>
  </mergeCells>
  <phoneticPr fontId="2"/>
  <pageMargins left="1.2204724409448819" right="1.1023622047244095" top="0.98425196850393704" bottom="0.98425196850393704" header="0.51181102362204722" footer="0.51181102362204722"/>
  <pageSetup paperSize="9" orientation="portrait" r:id="rId1"/>
  <headerFooter alignWithMargins="0">
    <oddHeader>&amp;C&amp;14第４表　外国人住民人口の推移</oddHeader>
  </headerFooter>
  <ignoredErrors>
    <ignoredError sqref="D27:F27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77"/>
  <sheetViews>
    <sheetView view="pageLayout" zoomScaleNormal="100" zoomScaleSheetLayoutView="100" workbookViewId="0">
      <selection activeCell="F44" sqref="F44"/>
    </sheetView>
  </sheetViews>
  <sheetFormatPr defaultRowHeight="13.5"/>
  <cols>
    <col min="1" max="1" width="13.125" style="15" customWidth="1"/>
    <col min="2" max="5" width="8.25" style="15" bestFit="1" customWidth="1"/>
    <col min="6" max="6" width="7" style="15" customWidth="1"/>
    <col min="7" max="7" width="7.25" style="15" customWidth="1"/>
    <col min="8" max="8" width="6.875" style="15" customWidth="1"/>
    <col min="9" max="9" width="7.25" style="15" customWidth="1"/>
    <col min="10" max="10" width="8.875" style="15" bestFit="1" customWidth="1"/>
    <col min="11" max="11" width="7.625" style="15" customWidth="1"/>
    <col min="12" max="12" width="9" style="38"/>
    <col min="13" max="13" width="9" style="39"/>
    <col min="14" max="16384" width="9" style="15"/>
  </cols>
  <sheetData>
    <row r="1" spans="1:11">
      <c r="A1" s="478" t="s">
        <v>15</v>
      </c>
      <c r="B1" s="536" t="s">
        <v>16</v>
      </c>
      <c r="C1" s="525" t="s">
        <v>13</v>
      </c>
      <c r="D1" s="525"/>
      <c r="E1" s="525"/>
      <c r="F1" s="539" t="s">
        <v>17</v>
      </c>
      <c r="G1" s="530" t="s">
        <v>191</v>
      </c>
      <c r="H1" s="530" t="s">
        <v>205</v>
      </c>
      <c r="I1" s="530" t="s">
        <v>81</v>
      </c>
      <c r="J1" s="525" t="s">
        <v>18</v>
      </c>
      <c r="K1" s="525"/>
    </row>
    <row r="2" spans="1:11" ht="9.9499999999999993" customHeight="1">
      <c r="A2" s="535"/>
      <c r="B2" s="537"/>
      <c r="C2" s="478" t="s">
        <v>3</v>
      </c>
      <c r="D2" s="478" t="s">
        <v>4</v>
      </c>
      <c r="E2" s="478" t="s">
        <v>10</v>
      </c>
      <c r="F2" s="540"/>
      <c r="G2" s="531"/>
      <c r="H2" s="533"/>
      <c r="I2" s="531"/>
      <c r="J2" s="478" t="s">
        <v>13</v>
      </c>
      <c r="K2" s="478" t="s">
        <v>19</v>
      </c>
    </row>
    <row r="3" spans="1:11">
      <c r="A3" s="480"/>
      <c r="B3" s="538"/>
      <c r="C3" s="480"/>
      <c r="D3" s="480"/>
      <c r="E3" s="480"/>
      <c r="F3" s="541"/>
      <c r="G3" s="532"/>
      <c r="H3" s="534"/>
      <c r="I3" s="532"/>
      <c r="J3" s="480"/>
      <c r="K3" s="480"/>
    </row>
    <row r="4" spans="1:11" ht="16.5" customHeight="1">
      <c r="A4" s="13" t="s">
        <v>35</v>
      </c>
      <c r="B4" s="266">
        <v>1606</v>
      </c>
      <c r="C4" s="266">
        <v>1449</v>
      </c>
      <c r="D4" s="266">
        <v>1553</v>
      </c>
      <c r="E4" s="375">
        <f>SUM(C4:D4)</f>
        <v>3002</v>
      </c>
      <c r="F4" s="376">
        <v>0.33</v>
      </c>
      <c r="G4" s="377">
        <f>E4/F4</f>
        <v>9096.9696969696961</v>
      </c>
      <c r="H4" s="376">
        <f>E4/B4</f>
        <v>1.8692403486924034</v>
      </c>
      <c r="I4" s="378">
        <f>C4/D4*100</f>
        <v>93.303283966516418</v>
      </c>
      <c r="J4" s="376">
        <f>E4/町丁別２!$E$36*100</f>
        <v>1.5789529049156876</v>
      </c>
      <c r="K4" s="379">
        <f>F4/町丁別２!$F$36*100</f>
        <v>2.0097442143727164</v>
      </c>
    </row>
    <row r="5" spans="1:11" ht="16.5" customHeight="1">
      <c r="A5" s="13" t="s">
        <v>20</v>
      </c>
      <c r="B5" s="266">
        <v>1847</v>
      </c>
      <c r="C5" s="266">
        <v>1646</v>
      </c>
      <c r="D5" s="266">
        <v>1767</v>
      </c>
      <c r="E5" s="375">
        <f t="shared" ref="E5:E11" si="0">SUM(C5:D5)</f>
        <v>3413</v>
      </c>
      <c r="F5" s="376">
        <v>0.21</v>
      </c>
      <c r="G5" s="377">
        <f t="shared" ref="G5:G44" si="1">E5/F5</f>
        <v>16252.380952380952</v>
      </c>
      <c r="H5" s="376">
        <f t="shared" ref="H5:H44" si="2">E5/B5</f>
        <v>1.8478613968597726</v>
      </c>
      <c r="I5" s="378">
        <f t="shared" ref="I5:I44" si="3">C5/D5*100</f>
        <v>93.152235427277873</v>
      </c>
      <c r="J5" s="376">
        <f>E5/町丁別２!$E$36*100</f>
        <v>1.7951253379337913</v>
      </c>
      <c r="K5" s="379">
        <f>F5/町丁別２!$F$36*100</f>
        <v>1.2789281364190013</v>
      </c>
    </row>
    <row r="6" spans="1:11" ht="16.5" customHeight="1">
      <c r="A6" s="13" t="s">
        <v>21</v>
      </c>
      <c r="B6" s="266">
        <v>6207</v>
      </c>
      <c r="C6" s="266">
        <v>4849</v>
      </c>
      <c r="D6" s="266">
        <v>5418</v>
      </c>
      <c r="E6" s="375">
        <f t="shared" si="0"/>
        <v>10267</v>
      </c>
      <c r="F6" s="376">
        <v>0.33</v>
      </c>
      <c r="G6" s="377">
        <f t="shared" si="1"/>
        <v>31112.121212121212</v>
      </c>
      <c r="H6" s="376">
        <f t="shared" si="2"/>
        <v>1.6541002094409538</v>
      </c>
      <c r="I6" s="378">
        <f t="shared" si="3"/>
        <v>89.497969730527871</v>
      </c>
      <c r="J6" s="376">
        <f>E6/町丁別２!$E$36*100</f>
        <v>5.4001030895301012</v>
      </c>
      <c r="K6" s="379">
        <f>F6/町丁別２!$F$36*100</f>
        <v>2.0097442143727164</v>
      </c>
    </row>
    <row r="7" spans="1:11" ht="16.5" customHeight="1">
      <c r="A7" s="13" t="s">
        <v>22</v>
      </c>
      <c r="B7" s="266">
        <v>3448</v>
      </c>
      <c r="C7" s="266">
        <v>3057</v>
      </c>
      <c r="D7" s="266">
        <v>3276</v>
      </c>
      <c r="E7" s="375">
        <f t="shared" si="0"/>
        <v>6333</v>
      </c>
      <c r="F7" s="376">
        <v>0.3</v>
      </c>
      <c r="G7" s="377">
        <f t="shared" si="1"/>
        <v>21110</v>
      </c>
      <c r="H7" s="376">
        <f t="shared" si="2"/>
        <v>1.8367169373549883</v>
      </c>
      <c r="I7" s="378">
        <f t="shared" si="3"/>
        <v>93.315018315018321</v>
      </c>
      <c r="J7" s="376">
        <f>E7/町丁別２!$E$36*100</f>
        <v>3.3309489496439206</v>
      </c>
      <c r="K7" s="379">
        <f>F7/町丁別２!$F$36*100</f>
        <v>1.8270401948842874</v>
      </c>
    </row>
    <row r="8" spans="1:11" ht="16.5" customHeight="1">
      <c r="A8" s="13" t="s">
        <v>23</v>
      </c>
      <c r="B8" s="266">
        <v>2344</v>
      </c>
      <c r="C8" s="266">
        <v>2422</v>
      </c>
      <c r="D8" s="266">
        <v>2882</v>
      </c>
      <c r="E8" s="375">
        <f t="shared" si="0"/>
        <v>5304</v>
      </c>
      <c r="F8" s="376">
        <v>0.25</v>
      </c>
      <c r="G8" s="377">
        <f t="shared" si="1"/>
        <v>21216</v>
      </c>
      <c r="H8" s="376">
        <f t="shared" si="2"/>
        <v>2.2627986348122868</v>
      </c>
      <c r="I8" s="378">
        <f t="shared" si="3"/>
        <v>84.038861901457324</v>
      </c>
      <c r="J8" s="376">
        <f>E8/町丁別２!$E$36*100</f>
        <v>2.7897289166131936</v>
      </c>
      <c r="K8" s="379">
        <f>F8/町丁別２!$F$36*100</f>
        <v>1.5225334957369063</v>
      </c>
    </row>
    <row r="9" spans="1:11" ht="16.5" customHeight="1">
      <c r="A9" s="13" t="s">
        <v>24</v>
      </c>
      <c r="B9" s="266">
        <v>2227</v>
      </c>
      <c r="C9" s="266">
        <v>2177</v>
      </c>
      <c r="D9" s="266">
        <v>2300</v>
      </c>
      <c r="E9" s="375">
        <f t="shared" si="0"/>
        <v>4477</v>
      </c>
      <c r="F9" s="376">
        <v>0.22</v>
      </c>
      <c r="G9" s="377">
        <f t="shared" si="1"/>
        <v>20350</v>
      </c>
      <c r="H9" s="376">
        <f t="shared" si="2"/>
        <v>2.0103277952402334</v>
      </c>
      <c r="I9" s="378">
        <f t="shared" si="3"/>
        <v>94.652173913043484</v>
      </c>
      <c r="J9" s="376">
        <f>E9/町丁別２!$E$36*100</f>
        <v>2.3547542156254275</v>
      </c>
      <c r="K9" s="379">
        <f>F9/町丁別２!$F$36*100</f>
        <v>1.3398294762484777</v>
      </c>
    </row>
    <row r="10" spans="1:11" ht="16.5" customHeight="1">
      <c r="A10" s="13" t="s">
        <v>25</v>
      </c>
      <c r="B10" s="266">
        <v>2424</v>
      </c>
      <c r="C10" s="266">
        <v>2452</v>
      </c>
      <c r="D10" s="266">
        <v>2732</v>
      </c>
      <c r="E10" s="375">
        <f t="shared" si="0"/>
        <v>5184</v>
      </c>
      <c r="F10" s="376">
        <v>0.23</v>
      </c>
      <c r="G10" s="377">
        <f t="shared" si="1"/>
        <v>22539.130434782608</v>
      </c>
      <c r="H10" s="376">
        <f t="shared" si="2"/>
        <v>2.1386138613861387</v>
      </c>
      <c r="I10" s="378">
        <f t="shared" si="3"/>
        <v>89.751098096632504</v>
      </c>
      <c r="J10" s="376">
        <f>E10/町丁別２!$E$36*100</f>
        <v>2.7266128777757905</v>
      </c>
      <c r="K10" s="379">
        <f>F10/町丁別２!$F$36*100</f>
        <v>1.4007308160779539</v>
      </c>
    </row>
    <row r="11" spans="1:11" ht="16.5" customHeight="1">
      <c r="A11" s="13" t="s">
        <v>26</v>
      </c>
      <c r="B11" s="266">
        <v>1585</v>
      </c>
      <c r="C11" s="266">
        <v>1775</v>
      </c>
      <c r="D11" s="266">
        <v>1916</v>
      </c>
      <c r="E11" s="375">
        <f t="shared" si="0"/>
        <v>3691</v>
      </c>
      <c r="F11" s="376">
        <v>0.17</v>
      </c>
      <c r="G11" s="377">
        <f t="shared" si="1"/>
        <v>21711.764705882353</v>
      </c>
      <c r="H11" s="376">
        <f t="shared" si="2"/>
        <v>2.3287066246056782</v>
      </c>
      <c r="I11" s="378">
        <f t="shared" si="3"/>
        <v>92.640918580375782</v>
      </c>
      <c r="J11" s="376">
        <f>E11/町丁別２!$E$36*100</f>
        <v>1.9413441612404405</v>
      </c>
      <c r="K11" s="379">
        <f>F11/町丁別２!$F$36*100</f>
        <v>1.0353227771010964</v>
      </c>
    </row>
    <row r="12" spans="1:11" ht="16.5" customHeight="1">
      <c r="A12" s="14" t="s">
        <v>27</v>
      </c>
      <c r="B12" s="266">
        <v>1987</v>
      </c>
      <c r="C12" s="266">
        <v>2338</v>
      </c>
      <c r="D12" s="266">
        <v>2474</v>
      </c>
      <c r="E12" s="375">
        <f>SUM(C12:D12)</f>
        <v>4812</v>
      </c>
      <c r="F12" s="380">
        <v>0.21</v>
      </c>
      <c r="G12" s="381">
        <f t="shared" si="1"/>
        <v>22914.285714285714</v>
      </c>
      <c r="H12" s="380">
        <f t="shared" si="2"/>
        <v>2.4217413185707097</v>
      </c>
      <c r="I12" s="382">
        <f t="shared" si="3"/>
        <v>94.502829426030715</v>
      </c>
      <c r="J12" s="380">
        <f>E12/町丁別２!$E$36*100</f>
        <v>2.5309531573798427</v>
      </c>
      <c r="K12" s="379">
        <f>F12/町丁別２!$F$36*100</f>
        <v>1.2789281364190013</v>
      </c>
    </row>
    <row r="13" spans="1:11" ht="16.5" customHeight="1">
      <c r="A13" s="229" t="s">
        <v>28</v>
      </c>
      <c r="B13" s="374">
        <f>SUM(B4:B12)</f>
        <v>23675</v>
      </c>
      <c r="C13" s="374">
        <f>SUM(C4:C12)</f>
        <v>22165</v>
      </c>
      <c r="D13" s="374">
        <f>SUM(D4:D12)</f>
        <v>24318</v>
      </c>
      <c r="E13" s="374">
        <f>IF(SUM(E4:E12)=SUM(C13:D13),SUM(C13:D13),"!")</f>
        <v>46483</v>
      </c>
      <c r="F13" s="383">
        <f>SUM(F4:F12)</f>
        <v>2.25</v>
      </c>
      <c r="G13" s="384">
        <f t="shared" si="1"/>
        <v>20659.111111111109</v>
      </c>
      <c r="H13" s="383">
        <f t="shared" si="2"/>
        <v>1.9633790918690601</v>
      </c>
      <c r="I13" s="385">
        <f t="shared" si="3"/>
        <v>91.14647586150177</v>
      </c>
      <c r="J13" s="383">
        <f>E13/町丁別２!$E$36*100</f>
        <v>24.448523610658196</v>
      </c>
      <c r="K13" s="386">
        <f>F13/町丁別２!$F$36*100</f>
        <v>13.702801461632157</v>
      </c>
    </row>
    <row r="14" spans="1:11" ht="16.5" customHeight="1">
      <c r="A14" s="13" t="s">
        <v>36</v>
      </c>
      <c r="B14" s="266">
        <v>1134</v>
      </c>
      <c r="C14" s="266">
        <v>1011</v>
      </c>
      <c r="D14" s="266">
        <v>1090</v>
      </c>
      <c r="E14" s="387">
        <f>SUM(C14:D14)</f>
        <v>2101</v>
      </c>
      <c r="F14" s="376">
        <v>0.28000000000000003</v>
      </c>
      <c r="G14" s="377">
        <f t="shared" si="1"/>
        <v>7503.5714285714275</v>
      </c>
      <c r="H14" s="376">
        <f t="shared" si="2"/>
        <v>1.8527336860670194</v>
      </c>
      <c r="I14" s="378">
        <f t="shared" si="3"/>
        <v>92.752293577981646</v>
      </c>
      <c r="J14" s="376">
        <f>E14/町丁別２!$E$36*100</f>
        <v>1.1050566466448566</v>
      </c>
      <c r="K14" s="379">
        <f>F14/町丁別２!$F$36*100</f>
        <v>1.7052375152253354</v>
      </c>
    </row>
    <row r="15" spans="1:11" ht="16.5" customHeight="1">
      <c r="A15" s="13" t="s">
        <v>20</v>
      </c>
      <c r="B15" s="266">
        <v>2045</v>
      </c>
      <c r="C15" s="266">
        <v>1831</v>
      </c>
      <c r="D15" s="266">
        <v>1992</v>
      </c>
      <c r="E15" s="387">
        <f t="shared" ref="E15:E20" si="4">SUM(C15:D15)</f>
        <v>3823</v>
      </c>
      <c r="F15" s="376">
        <v>0.26</v>
      </c>
      <c r="G15" s="377">
        <f t="shared" si="1"/>
        <v>14703.846153846152</v>
      </c>
      <c r="H15" s="376">
        <f t="shared" si="2"/>
        <v>1.869437652811736</v>
      </c>
      <c r="I15" s="378">
        <f t="shared" si="3"/>
        <v>91.917670682730929</v>
      </c>
      <c r="J15" s="376">
        <f>E15/町丁別２!$E$36*100</f>
        <v>2.0107718039615836</v>
      </c>
      <c r="K15" s="379">
        <f>F15/町丁別２!$F$36*100</f>
        <v>1.5834348355663825</v>
      </c>
    </row>
    <row r="16" spans="1:11" ht="16.5" customHeight="1">
      <c r="A16" s="13" t="s">
        <v>21</v>
      </c>
      <c r="B16" s="266">
        <v>1099</v>
      </c>
      <c r="C16" s="266">
        <v>1202</v>
      </c>
      <c r="D16" s="266">
        <v>1117</v>
      </c>
      <c r="E16" s="387">
        <f t="shared" si="4"/>
        <v>2319</v>
      </c>
      <c r="F16" s="376">
        <v>0.18</v>
      </c>
      <c r="G16" s="377">
        <f t="shared" si="1"/>
        <v>12883.333333333334</v>
      </c>
      <c r="H16" s="376">
        <f t="shared" si="2"/>
        <v>2.1101000909918106</v>
      </c>
      <c r="I16" s="378">
        <f t="shared" si="3"/>
        <v>107.60966875559535</v>
      </c>
      <c r="J16" s="376">
        <f>E16/町丁別２!$E$36*100</f>
        <v>1.2197174505328046</v>
      </c>
      <c r="K16" s="379">
        <f>F16/町丁別２!$F$36*100</f>
        <v>1.0962241169305724</v>
      </c>
    </row>
    <row r="17" spans="1:11" ht="16.5" customHeight="1">
      <c r="A17" s="13" t="s">
        <v>22</v>
      </c>
      <c r="B17" s="266">
        <v>1539</v>
      </c>
      <c r="C17" s="266">
        <v>1628</v>
      </c>
      <c r="D17" s="266">
        <v>1703</v>
      </c>
      <c r="E17" s="387">
        <f t="shared" si="4"/>
        <v>3331</v>
      </c>
      <c r="F17" s="376">
        <v>0.31</v>
      </c>
      <c r="G17" s="377">
        <f t="shared" si="1"/>
        <v>10745.161290322581</v>
      </c>
      <c r="H17" s="376">
        <f t="shared" si="2"/>
        <v>2.1643924626380766</v>
      </c>
      <c r="I17" s="378">
        <f t="shared" si="3"/>
        <v>95.596007046388735</v>
      </c>
      <c r="J17" s="376">
        <f>E17/町丁別２!$E$36*100</f>
        <v>1.7519960447282328</v>
      </c>
      <c r="K17" s="379">
        <f>F17/町丁別２!$F$36*100</f>
        <v>1.8879415347137638</v>
      </c>
    </row>
    <row r="18" spans="1:11" ht="16.5" customHeight="1">
      <c r="A18" s="13" t="s">
        <v>23</v>
      </c>
      <c r="B18" s="266">
        <v>1374</v>
      </c>
      <c r="C18" s="266">
        <v>1381</v>
      </c>
      <c r="D18" s="266">
        <v>1382</v>
      </c>
      <c r="E18" s="387">
        <f t="shared" si="4"/>
        <v>2763</v>
      </c>
      <c r="F18" s="376">
        <v>0.23</v>
      </c>
      <c r="G18" s="377">
        <f t="shared" si="1"/>
        <v>12013.043478260868</v>
      </c>
      <c r="H18" s="376">
        <f t="shared" si="2"/>
        <v>2.0109170305676858</v>
      </c>
      <c r="I18" s="378">
        <f t="shared" si="3"/>
        <v>99.927641099855279</v>
      </c>
      <c r="J18" s="376">
        <f>E18/町丁別２!$E$36*100</f>
        <v>1.453246794231194</v>
      </c>
      <c r="K18" s="379">
        <f>F18/町丁別２!$F$36*100</f>
        <v>1.4007308160779539</v>
      </c>
    </row>
    <row r="19" spans="1:11" ht="16.5" customHeight="1">
      <c r="A19" s="13" t="s">
        <v>24</v>
      </c>
      <c r="B19" s="266">
        <v>2894</v>
      </c>
      <c r="C19" s="266">
        <v>3155</v>
      </c>
      <c r="D19" s="266">
        <v>3355</v>
      </c>
      <c r="E19" s="387">
        <f t="shared" si="4"/>
        <v>6510</v>
      </c>
      <c r="F19" s="376">
        <v>0.27</v>
      </c>
      <c r="G19" s="377">
        <f t="shared" si="1"/>
        <v>24111.111111111109</v>
      </c>
      <c r="H19" s="376">
        <f t="shared" si="2"/>
        <v>2.2494816862474085</v>
      </c>
      <c r="I19" s="378">
        <f t="shared" si="3"/>
        <v>94.038748137108797</v>
      </c>
      <c r="J19" s="376">
        <f>E19/町丁別２!$E$36*100</f>
        <v>3.4240451069290891</v>
      </c>
      <c r="K19" s="379">
        <f>F19/町丁別２!$F$36*100</f>
        <v>1.644336175395859</v>
      </c>
    </row>
    <row r="20" spans="1:11" ht="16.5" customHeight="1">
      <c r="A20" s="13" t="s">
        <v>25</v>
      </c>
      <c r="B20" s="266">
        <v>910</v>
      </c>
      <c r="C20" s="266">
        <v>964</v>
      </c>
      <c r="D20" s="266">
        <v>916</v>
      </c>
      <c r="E20" s="387">
        <f t="shared" si="4"/>
        <v>1880</v>
      </c>
      <c r="F20" s="376">
        <v>0.16</v>
      </c>
      <c r="G20" s="377">
        <f t="shared" si="1"/>
        <v>11750</v>
      </c>
      <c r="H20" s="376">
        <f t="shared" si="2"/>
        <v>2.0659340659340661</v>
      </c>
      <c r="I20" s="378">
        <f t="shared" si="3"/>
        <v>105.24017467248908</v>
      </c>
      <c r="J20" s="376">
        <f>E20/町丁別２!$E$36*100</f>
        <v>0.98881794178597349</v>
      </c>
      <c r="K20" s="379">
        <f>F20/町丁別２!$F$36*100</f>
        <v>0.97442143727162012</v>
      </c>
    </row>
    <row r="21" spans="1:11" ht="16.5" customHeight="1">
      <c r="A21" s="229" t="s">
        <v>28</v>
      </c>
      <c r="B21" s="374">
        <f>SUM(B14:B20)</f>
        <v>10995</v>
      </c>
      <c r="C21" s="374">
        <f>SUM(C14:C20)</f>
        <v>11172</v>
      </c>
      <c r="D21" s="374">
        <f>SUM(D14:D20)</f>
        <v>11555</v>
      </c>
      <c r="E21" s="384">
        <f>IF(SUM(E14:E20)=SUM(C21:D21),SUM(C21:D21),"!")</f>
        <v>22727</v>
      </c>
      <c r="F21" s="383">
        <f>SUM(F14:F20)</f>
        <v>1.69</v>
      </c>
      <c r="G21" s="384">
        <f t="shared" si="1"/>
        <v>13447.92899408284</v>
      </c>
      <c r="H21" s="383">
        <f t="shared" si="2"/>
        <v>2.0670304683947247</v>
      </c>
      <c r="I21" s="385">
        <f t="shared" si="3"/>
        <v>96.685417568152303</v>
      </c>
      <c r="J21" s="383">
        <f>E21/町丁別２!$E$36*100</f>
        <v>11.953651788813733</v>
      </c>
      <c r="K21" s="386">
        <f>F21/町丁別２!$F$36*100</f>
        <v>10.292326431181486</v>
      </c>
    </row>
    <row r="22" spans="1:11" ht="16.5" customHeight="1">
      <c r="A22" s="13" t="s">
        <v>37</v>
      </c>
      <c r="B22" s="266">
        <v>2745</v>
      </c>
      <c r="C22" s="266">
        <v>2319</v>
      </c>
      <c r="D22" s="266">
        <v>2513</v>
      </c>
      <c r="E22" s="387">
        <f>SUM(C22:D22)</f>
        <v>4832</v>
      </c>
      <c r="F22" s="376">
        <v>0.34</v>
      </c>
      <c r="G22" s="377">
        <f t="shared" si="1"/>
        <v>14211.764705882351</v>
      </c>
      <c r="H22" s="376">
        <f t="shared" si="2"/>
        <v>1.7602914389799635</v>
      </c>
      <c r="I22" s="378">
        <f t="shared" si="3"/>
        <v>92.280143255073625</v>
      </c>
      <c r="J22" s="376">
        <f>E22/町丁別２!$E$36*100</f>
        <v>2.5414724971860765</v>
      </c>
      <c r="K22" s="379">
        <f>F22/町丁別２!$F$36*100</f>
        <v>2.0706455542021929</v>
      </c>
    </row>
    <row r="23" spans="1:11" ht="16.5" customHeight="1">
      <c r="A23" s="13" t="s">
        <v>20</v>
      </c>
      <c r="B23" s="266">
        <v>2050</v>
      </c>
      <c r="C23" s="266">
        <v>1565</v>
      </c>
      <c r="D23" s="266">
        <v>1798</v>
      </c>
      <c r="E23" s="387">
        <f>SUM(C23:D23)</f>
        <v>3363</v>
      </c>
      <c r="F23" s="376">
        <v>0.26</v>
      </c>
      <c r="G23" s="377">
        <f t="shared" si="1"/>
        <v>12934.615384615385</v>
      </c>
      <c r="H23" s="376">
        <f t="shared" si="2"/>
        <v>1.6404878048780487</v>
      </c>
      <c r="I23" s="378">
        <f t="shared" si="3"/>
        <v>87.041156840934377</v>
      </c>
      <c r="J23" s="376">
        <f>E23/町丁別２!$E$36*100</f>
        <v>1.7688269884182066</v>
      </c>
      <c r="K23" s="379">
        <f>F23/町丁別２!$F$36*100</f>
        <v>1.5834348355663825</v>
      </c>
    </row>
    <row r="24" spans="1:11" ht="16.5" customHeight="1">
      <c r="A24" s="13" t="s">
        <v>21</v>
      </c>
      <c r="B24" s="266">
        <v>1293</v>
      </c>
      <c r="C24" s="266">
        <v>1096</v>
      </c>
      <c r="D24" s="266">
        <v>1265</v>
      </c>
      <c r="E24" s="387">
        <f>SUM(C24:D24)</f>
        <v>2361</v>
      </c>
      <c r="F24" s="376">
        <v>0.23</v>
      </c>
      <c r="G24" s="377">
        <f t="shared" si="1"/>
        <v>10265.217391304348</v>
      </c>
      <c r="H24" s="376">
        <f t="shared" si="2"/>
        <v>1.8259860788863109</v>
      </c>
      <c r="I24" s="378">
        <f t="shared" si="3"/>
        <v>86.640316205533594</v>
      </c>
      <c r="J24" s="376">
        <f>E24/町丁別２!$E$36*100</f>
        <v>1.2418080641258955</v>
      </c>
      <c r="K24" s="379">
        <f>F24/町丁別２!$F$36*100</f>
        <v>1.4007308160779539</v>
      </c>
    </row>
    <row r="25" spans="1:11" ht="16.5" customHeight="1">
      <c r="A25" s="13" t="s">
        <v>22</v>
      </c>
      <c r="B25" s="266">
        <v>1128</v>
      </c>
      <c r="C25" s="266">
        <v>1057</v>
      </c>
      <c r="D25" s="266">
        <v>1046</v>
      </c>
      <c r="E25" s="387">
        <f>SUM(C25:D25)</f>
        <v>2103</v>
      </c>
      <c r="F25" s="376">
        <v>0.25</v>
      </c>
      <c r="G25" s="377">
        <f t="shared" si="1"/>
        <v>8412</v>
      </c>
      <c r="H25" s="376">
        <f t="shared" si="2"/>
        <v>1.8643617021276595</v>
      </c>
      <c r="I25" s="378">
        <f t="shared" si="3"/>
        <v>101.05162523900573</v>
      </c>
      <c r="J25" s="376">
        <f>E25/町丁別２!$E$36*100</f>
        <v>1.10610858062548</v>
      </c>
      <c r="K25" s="379">
        <f>F25/町丁別２!$F$36*100</f>
        <v>1.5225334957369063</v>
      </c>
    </row>
    <row r="26" spans="1:11" ht="16.5" customHeight="1">
      <c r="A26" s="13" t="s">
        <v>23</v>
      </c>
      <c r="B26" s="266">
        <v>1746</v>
      </c>
      <c r="C26" s="266">
        <v>1633</v>
      </c>
      <c r="D26" s="266">
        <v>1694</v>
      </c>
      <c r="E26" s="387">
        <f>SUM(C26:D26)</f>
        <v>3327</v>
      </c>
      <c r="F26" s="376">
        <v>0.26</v>
      </c>
      <c r="G26" s="377">
        <f t="shared" si="1"/>
        <v>12796.153846153846</v>
      </c>
      <c r="H26" s="376">
        <f t="shared" si="2"/>
        <v>1.9054982817869415</v>
      </c>
      <c r="I26" s="378">
        <f t="shared" si="3"/>
        <v>96.399055489964582</v>
      </c>
      <c r="J26" s="376">
        <f>E26/町丁別２!$E$36*100</f>
        <v>1.7498921767669862</v>
      </c>
      <c r="K26" s="379">
        <f>F26/町丁別２!$F$36*100</f>
        <v>1.5834348355663825</v>
      </c>
    </row>
    <row r="27" spans="1:11" ht="16.5" customHeight="1">
      <c r="A27" s="229" t="s">
        <v>28</v>
      </c>
      <c r="B27" s="374">
        <f>SUM(B22:B26)</f>
        <v>8962</v>
      </c>
      <c r="C27" s="374">
        <f>SUM(C22:C26)</f>
        <v>7670</v>
      </c>
      <c r="D27" s="374">
        <f>SUM(D22:D26)</f>
        <v>8316</v>
      </c>
      <c r="E27" s="374">
        <f>IF(SUM(E22:E26)=SUM(C27:D27),SUM(C27:D27),"!")</f>
        <v>15986</v>
      </c>
      <c r="F27" s="383">
        <f>SUM(F22:F26)</f>
        <v>1.34</v>
      </c>
      <c r="G27" s="384">
        <f t="shared" si="1"/>
        <v>11929.850746268656</v>
      </c>
      <c r="H27" s="383">
        <f t="shared" si="2"/>
        <v>1.7837536264226734</v>
      </c>
      <c r="I27" s="385">
        <f t="shared" si="3"/>
        <v>92.231842231842236</v>
      </c>
      <c r="J27" s="383">
        <f>E27/町丁別２!$E$36*100</f>
        <v>8.4081083071226459</v>
      </c>
      <c r="K27" s="386">
        <f>F27/町丁別２!$F$36*100</f>
        <v>8.1607795371498195</v>
      </c>
    </row>
    <row r="28" spans="1:11" ht="16.5" customHeight="1">
      <c r="A28" s="13" t="s">
        <v>29</v>
      </c>
      <c r="B28" s="266">
        <v>2200</v>
      </c>
      <c r="C28" s="266">
        <v>2050</v>
      </c>
      <c r="D28" s="266">
        <v>2230</v>
      </c>
      <c r="E28" s="387">
        <f>SUM(C28:D28)</f>
        <v>4280</v>
      </c>
      <c r="F28" s="376">
        <v>0.31</v>
      </c>
      <c r="G28" s="377">
        <f t="shared" si="1"/>
        <v>13806.451612903225</v>
      </c>
      <c r="H28" s="376">
        <f t="shared" si="2"/>
        <v>1.9454545454545455</v>
      </c>
      <c r="I28" s="378">
        <f t="shared" si="3"/>
        <v>91.928251121076229</v>
      </c>
      <c r="J28" s="376">
        <f>E28/町丁別２!$E$36*100</f>
        <v>2.2511387185340248</v>
      </c>
      <c r="K28" s="379">
        <f>F28/町丁別２!$F$36*100</f>
        <v>1.8879415347137638</v>
      </c>
    </row>
    <row r="29" spans="1:11" ht="16.5" customHeight="1">
      <c r="A29" s="13" t="s">
        <v>20</v>
      </c>
      <c r="B29" s="266">
        <v>1487</v>
      </c>
      <c r="C29" s="266">
        <v>1553</v>
      </c>
      <c r="D29" s="266">
        <v>1598</v>
      </c>
      <c r="E29" s="387">
        <f>SUM(C29:D29)</f>
        <v>3151</v>
      </c>
      <c r="F29" s="376">
        <v>0.25</v>
      </c>
      <c r="G29" s="377">
        <f t="shared" si="1"/>
        <v>12604</v>
      </c>
      <c r="H29" s="376">
        <f t="shared" si="2"/>
        <v>2.1190316072629454</v>
      </c>
      <c r="I29" s="378">
        <f t="shared" si="3"/>
        <v>97.183979974968722</v>
      </c>
      <c r="J29" s="376">
        <f>E29/町丁別２!$E$36*100</f>
        <v>1.6573219864721291</v>
      </c>
      <c r="K29" s="379">
        <f>F29/町丁別２!$F$36*100</f>
        <v>1.5225334957369063</v>
      </c>
    </row>
    <row r="30" spans="1:11" ht="16.5" customHeight="1">
      <c r="A30" s="13" t="s">
        <v>21</v>
      </c>
      <c r="B30" s="266">
        <v>1503</v>
      </c>
      <c r="C30" s="266">
        <v>1497</v>
      </c>
      <c r="D30" s="266">
        <v>1592</v>
      </c>
      <c r="E30" s="387">
        <f>SUM(C30:D30)</f>
        <v>3089</v>
      </c>
      <c r="F30" s="376">
        <v>0.23</v>
      </c>
      <c r="G30" s="377">
        <f t="shared" si="1"/>
        <v>13430.434782608696</v>
      </c>
      <c r="H30" s="376">
        <f t="shared" si="2"/>
        <v>2.0552228875582168</v>
      </c>
      <c r="I30" s="378">
        <f t="shared" si="3"/>
        <v>94.032663316582912</v>
      </c>
      <c r="J30" s="376">
        <f>E30/町丁別２!$E$36*100</f>
        <v>1.6247120330728042</v>
      </c>
      <c r="K30" s="379">
        <f>F30/町丁別２!$F$36*100</f>
        <v>1.4007308160779539</v>
      </c>
    </row>
    <row r="31" spans="1:11" ht="16.5" customHeight="1">
      <c r="A31" s="13" t="s">
        <v>22</v>
      </c>
      <c r="B31" s="266">
        <v>1921</v>
      </c>
      <c r="C31" s="266">
        <v>2008</v>
      </c>
      <c r="D31" s="266">
        <v>2107</v>
      </c>
      <c r="E31" s="387">
        <f>SUM(C31:D31)</f>
        <v>4115</v>
      </c>
      <c r="F31" s="376">
        <v>0.32</v>
      </c>
      <c r="G31" s="377">
        <f t="shared" si="1"/>
        <v>12859.375</v>
      </c>
      <c r="H31" s="376">
        <f t="shared" si="2"/>
        <v>2.1421134825611658</v>
      </c>
      <c r="I31" s="378">
        <f t="shared" si="3"/>
        <v>95.301376364499291</v>
      </c>
      <c r="J31" s="376">
        <f>E31/町丁別２!$E$36*100</f>
        <v>2.1643541651325964</v>
      </c>
      <c r="K31" s="379">
        <f>F31/町丁別２!$F$36*100</f>
        <v>1.9488428745432402</v>
      </c>
    </row>
    <row r="32" spans="1:11" ht="16.5" customHeight="1">
      <c r="A32" s="229" t="s">
        <v>28</v>
      </c>
      <c r="B32" s="374">
        <f>SUM(B28:B31)</f>
        <v>7111</v>
      </c>
      <c r="C32" s="374">
        <f>SUM(C28:C31)</f>
        <v>7108</v>
      </c>
      <c r="D32" s="374">
        <f>SUM(D28:D31)</f>
        <v>7527</v>
      </c>
      <c r="E32" s="374">
        <f>IF(SUM(E28:E31)=SUM(C32:D32),SUM(C32:D32),"!")</f>
        <v>14635</v>
      </c>
      <c r="F32" s="383">
        <f>SUM(F28:F31)</f>
        <v>1.1100000000000001</v>
      </c>
      <c r="G32" s="384">
        <f t="shared" si="1"/>
        <v>13184.684684684684</v>
      </c>
      <c r="H32" s="383">
        <f t="shared" si="2"/>
        <v>2.0580790324848826</v>
      </c>
      <c r="I32" s="385">
        <f t="shared" si="3"/>
        <v>94.433373189849874</v>
      </c>
      <c r="J32" s="383">
        <f>E32/町丁別２!$E$36*100</f>
        <v>7.6975269032115543</v>
      </c>
      <c r="K32" s="386">
        <f>F32/町丁別２!$F$36*100</f>
        <v>6.7600487210718647</v>
      </c>
    </row>
    <row r="33" spans="1:14" ht="16.5" customHeight="1">
      <c r="A33" s="13" t="s">
        <v>30</v>
      </c>
      <c r="B33" s="266">
        <v>726</v>
      </c>
      <c r="C33" s="266">
        <v>768</v>
      </c>
      <c r="D33" s="266">
        <v>813</v>
      </c>
      <c r="E33" s="387">
        <f>SUM(C33:D33)</f>
        <v>1581</v>
      </c>
      <c r="F33" s="376">
        <v>0.24</v>
      </c>
      <c r="G33" s="377">
        <f t="shared" si="1"/>
        <v>6587.5</v>
      </c>
      <c r="H33" s="376">
        <f t="shared" si="2"/>
        <v>2.1776859504132231</v>
      </c>
      <c r="I33" s="378">
        <f t="shared" si="3"/>
        <v>94.464944649446494</v>
      </c>
      <c r="J33" s="376">
        <f>E33/町丁別２!$E$36*100</f>
        <v>0.83155381168277875</v>
      </c>
      <c r="K33" s="379">
        <f>F33/町丁別２!$F$36*100</f>
        <v>1.4616321559074301</v>
      </c>
    </row>
    <row r="34" spans="1:14" ht="16.5" customHeight="1">
      <c r="A34" s="13" t="s">
        <v>20</v>
      </c>
      <c r="B34" s="266">
        <v>944</v>
      </c>
      <c r="C34" s="266">
        <v>1026</v>
      </c>
      <c r="D34" s="266">
        <v>1043</v>
      </c>
      <c r="E34" s="387">
        <f>SUM(C34:D34)</f>
        <v>2069</v>
      </c>
      <c r="F34" s="376">
        <v>0.18</v>
      </c>
      <c r="G34" s="377">
        <f t="shared" si="1"/>
        <v>11494.444444444445</v>
      </c>
      <c r="H34" s="376">
        <f t="shared" si="2"/>
        <v>2.1917372881355934</v>
      </c>
      <c r="I34" s="378">
        <f t="shared" si="3"/>
        <v>98.370086289549377</v>
      </c>
      <c r="J34" s="376">
        <f>E34/町丁別２!$E$36*100</f>
        <v>1.0882257029548825</v>
      </c>
      <c r="K34" s="379">
        <f>F34/町丁別２!$F$36*100</f>
        <v>1.0962241169305724</v>
      </c>
    </row>
    <row r="35" spans="1:14" ht="16.5" customHeight="1">
      <c r="A35" s="13" t="s">
        <v>21</v>
      </c>
      <c r="B35" s="266">
        <v>928</v>
      </c>
      <c r="C35" s="266">
        <v>1025</v>
      </c>
      <c r="D35" s="266">
        <v>1014</v>
      </c>
      <c r="E35" s="387">
        <f>SUM(C35:D35)</f>
        <v>2039</v>
      </c>
      <c r="F35" s="376">
        <v>0.33</v>
      </c>
      <c r="G35" s="377">
        <f t="shared" si="1"/>
        <v>6178.7878787878781</v>
      </c>
      <c r="H35" s="376">
        <f t="shared" si="2"/>
        <v>2.197198275862069</v>
      </c>
      <c r="I35" s="378">
        <f t="shared" si="3"/>
        <v>101.08481262327416</v>
      </c>
      <c r="J35" s="376">
        <f>E35/町丁別２!$E$36*100</f>
        <v>1.0724466932455319</v>
      </c>
      <c r="K35" s="379">
        <f>F35/町丁別２!$F$36*100</f>
        <v>2.0097442143727164</v>
      </c>
    </row>
    <row r="36" spans="1:14" ht="16.5" customHeight="1">
      <c r="A36" s="13" t="s">
        <v>22</v>
      </c>
      <c r="B36" s="266">
        <v>1046</v>
      </c>
      <c r="C36" s="266">
        <v>998</v>
      </c>
      <c r="D36" s="266">
        <v>992</v>
      </c>
      <c r="E36" s="387">
        <f>SUM(C36:D36)</f>
        <v>1990</v>
      </c>
      <c r="F36" s="376">
        <v>0.27</v>
      </c>
      <c r="G36" s="377">
        <f t="shared" si="1"/>
        <v>7370.3703703703695</v>
      </c>
      <c r="H36" s="376">
        <f t="shared" si="2"/>
        <v>1.9024856596558317</v>
      </c>
      <c r="I36" s="378">
        <f t="shared" si="3"/>
        <v>100.60483870967742</v>
      </c>
      <c r="J36" s="376">
        <f>E36/町丁別２!$E$36*100</f>
        <v>1.0466743107202592</v>
      </c>
      <c r="K36" s="379">
        <f>F36/町丁別２!$F$36*100</f>
        <v>1.644336175395859</v>
      </c>
    </row>
    <row r="37" spans="1:14" ht="16.5" customHeight="1">
      <c r="A37" s="229" t="s">
        <v>28</v>
      </c>
      <c r="B37" s="374">
        <f>SUM(B33:B36)</f>
        <v>3644</v>
      </c>
      <c r="C37" s="374">
        <f>SUM(C33:C36)</f>
        <v>3817</v>
      </c>
      <c r="D37" s="374">
        <f>SUM(D33:D36)</f>
        <v>3862</v>
      </c>
      <c r="E37" s="374">
        <f>IF(SUM(E33:E36)=SUM(C37:D37),SUM(C37:D37),"!")</f>
        <v>7679</v>
      </c>
      <c r="F37" s="383">
        <f>SUM(F33:F36)</f>
        <v>1.02</v>
      </c>
      <c r="G37" s="384">
        <f t="shared" si="1"/>
        <v>7528.4313725490192</v>
      </c>
      <c r="H37" s="383">
        <f t="shared" si="2"/>
        <v>2.1072996706915479</v>
      </c>
      <c r="I37" s="385">
        <f t="shared" si="3"/>
        <v>98.834800621439669</v>
      </c>
      <c r="J37" s="383">
        <f>E37/町丁別２!$E$36*100</f>
        <v>4.0389005186034526</v>
      </c>
      <c r="K37" s="386">
        <f>F37/町丁別２!$F$36*100</f>
        <v>6.2119366626065782</v>
      </c>
      <c r="N37" s="214"/>
    </row>
    <row r="38" spans="1:14" ht="16.5" customHeight="1">
      <c r="A38" s="40" t="s">
        <v>154</v>
      </c>
      <c r="B38" s="266">
        <v>1030</v>
      </c>
      <c r="C38" s="266">
        <v>1072</v>
      </c>
      <c r="D38" s="266">
        <v>1073</v>
      </c>
      <c r="E38" s="387">
        <f t="shared" ref="E38:E43" si="5">SUM(C38:D38)</f>
        <v>2145</v>
      </c>
      <c r="F38" s="376">
        <v>0.2</v>
      </c>
      <c r="G38" s="377">
        <f t="shared" si="1"/>
        <v>10725</v>
      </c>
      <c r="H38" s="376">
        <f t="shared" si="2"/>
        <v>2.0825242718446604</v>
      </c>
      <c r="I38" s="378">
        <f t="shared" si="3"/>
        <v>99.906803355079219</v>
      </c>
      <c r="J38" s="376">
        <f>E38/町丁別２!$E$36*100</f>
        <v>1.1281991942185707</v>
      </c>
      <c r="K38" s="379">
        <f>F38/町丁別２!$F$36*100</f>
        <v>1.2180267965895253</v>
      </c>
    </row>
    <row r="39" spans="1:14" ht="16.5" customHeight="1">
      <c r="A39" s="40" t="s">
        <v>20</v>
      </c>
      <c r="B39" s="266">
        <v>753</v>
      </c>
      <c r="C39" s="266">
        <v>760</v>
      </c>
      <c r="D39" s="266">
        <v>823</v>
      </c>
      <c r="E39" s="387">
        <f t="shared" si="5"/>
        <v>1583</v>
      </c>
      <c r="F39" s="376">
        <v>0.27</v>
      </c>
      <c r="G39" s="377">
        <f t="shared" si="1"/>
        <v>5862.9629629629626</v>
      </c>
      <c r="H39" s="376">
        <f t="shared" si="2"/>
        <v>2.1022576361221779</v>
      </c>
      <c r="I39" s="378">
        <f t="shared" si="3"/>
        <v>92.345078979343867</v>
      </c>
      <c r="J39" s="376">
        <f>E39/町丁別２!$E$36*100</f>
        <v>0.83260574566340217</v>
      </c>
      <c r="K39" s="379">
        <f>F39/町丁別２!$F$36*100</f>
        <v>1.644336175395859</v>
      </c>
    </row>
    <row r="40" spans="1:14" ht="16.5" customHeight="1">
      <c r="A40" s="40" t="s">
        <v>21</v>
      </c>
      <c r="B40" s="266">
        <v>1032</v>
      </c>
      <c r="C40" s="266">
        <v>1021</v>
      </c>
      <c r="D40" s="266">
        <v>1027</v>
      </c>
      <c r="E40" s="387">
        <f t="shared" si="5"/>
        <v>2048</v>
      </c>
      <c r="F40" s="376">
        <v>0.24</v>
      </c>
      <c r="G40" s="377">
        <f t="shared" si="1"/>
        <v>8533.3333333333339</v>
      </c>
      <c r="H40" s="376">
        <f t="shared" si="2"/>
        <v>1.9844961240310077</v>
      </c>
      <c r="I40" s="378">
        <f t="shared" si="3"/>
        <v>99.415774099318398</v>
      </c>
      <c r="J40" s="376">
        <f>E40/町丁別２!$E$36*100</f>
        <v>1.0771803961583373</v>
      </c>
      <c r="K40" s="379">
        <f>F40/町丁別２!$F$36*100</f>
        <v>1.4616321559074301</v>
      </c>
    </row>
    <row r="41" spans="1:14" ht="16.5" customHeight="1">
      <c r="A41" s="40" t="s">
        <v>22</v>
      </c>
      <c r="B41" s="266">
        <v>1662</v>
      </c>
      <c r="C41" s="266">
        <v>1605</v>
      </c>
      <c r="D41" s="266">
        <v>1728</v>
      </c>
      <c r="E41" s="387">
        <f t="shared" si="5"/>
        <v>3333</v>
      </c>
      <c r="F41" s="376">
        <v>0.26</v>
      </c>
      <c r="G41" s="377">
        <f t="shared" si="1"/>
        <v>12819.23076923077</v>
      </c>
      <c r="H41" s="376">
        <f t="shared" si="2"/>
        <v>2.0054151624548737</v>
      </c>
      <c r="I41" s="378">
        <f t="shared" si="3"/>
        <v>92.881944444444443</v>
      </c>
      <c r="J41" s="376">
        <f>E41/町丁別２!$E$36*100</f>
        <v>1.7530479787088562</v>
      </c>
      <c r="K41" s="379">
        <f>F41/町丁別２!$F$36*100</f>
        <v>1.5834348355663825</v>
      </c>
    </row>
    <row r="42" spans="1:14" ht="16.5" customHeight="1">
      <c r="A42" s="40" t="s">
        <v>23</v>
      </c>
      <c r="B42" s="266">
        <v>1387</v>
      </c>
      <c r="C42" s="266">
        <v>1266</v>
      </c>
      <c r="D42" s="266">
        <v>1346</v>
      </c>
      <c r="E42" s="387">
        <f t="shared" si="5"/>
        <v>2612</v>
      </c>
      <c r="F42" s="376">
        <v>0.2</v>
      </c>
      <c r="G42" s="377">
        <f t="shared" si="1"/>
        <v>13060</v>
      </c>
      <c r="H42" s="376">
        <f t="shared" si="2"/>
        <v>1.8832011535688535</v>
      </c>
      <c r="I42" s="378">
        <f t="shared" si="3"/>
        <v>94.056463595839517</v>
      </c>
      <c r="J42" s="376">
        <f>E42/町丁別２!$E$36*100</f>
        <v>1.3738257786941293</v>
      </c>
      <c r="K42" s="379">
        <f>F42/町丁別２!$F$36*100</f>
        <v>1.2180267965895253</v>
      </c>
    </row>
    <row r="43" spans="1:14" ht="16.5" customHeight="1">
      <c r="A43" s="40" t="s">
        <v>24</v>
      </c>
      <c r="B43" s="266">
        <v>2500</v>
      </c>
      <c r="C43" s="266">
        <v>2210</v>
      </c>
      <c r="D43" s="266">
        <v>2107</v>
      </c>
      <c r="E43" s="387">
        <f t="shared" si="5"/>
        <v>4317</v>
      </c>
      <c r="F43" s="376">
        <v>0.61</v>
      </c>
      <c r="G43" s="377">
        <f t="shared" si="1"/>
        <v>7077.0491803278692</v>
      </c>
      <c r="H43" s="376">
        <f t="shared" si="2"/>
        <v>1.7267999999999999</v>
      </c>
      <c r="I43" s="378">
        <f t="shared" si="3"/>
        <v>104.88846701471286</v>
      </c>
      <c r="J43" s="376">
        <f>E43/町丁別２!$E$36*100</f>
        <v>2.2705994971755574</v>
      </c>
      <c r="K43" s="379">
        <f>F43/町丁別２!$F$36*100</f>
        <v>3.7149817295980512</v>
      </c>
    </row>
    <row r="44" spans="1:14" ht="16.5" customHeight="1">
      <c r="A44" s="41" t="s">
        <v>28</v>
      </c>
      <c r="B44" s="374">
        <f>SUM(B38:B43)</f>
        <v>8364</v>
      </c>
      <c r="C44" s="374">
        <f>SUM(C38:C43)</f>
        <v>7934</v>
      </c>
      <c r="D44" s="374">
        <f>SUM(D38:D43)</f>
        <v>8104</v>
      </c>
      <c r="E44" s="374">
        <f>IF(SUM(E38:E43)=SUM(C44:D44),SUM(C44:D44),"!")</f>
        <v>16038</v>
      </c>
      <c r="F44" s="383">
        <f>SUM(F38:F43)</f>
        <v>1.7799999999999998</v>
      </c>
      <c r="G44" s="384">
        <f t="shared" si="1"/>
        <v>9010.1123595505633</v>
      </c>
      <c r="H44" s="383">
        <f t="shared" si="2"/>
        <v>1.9175035868005739</v>
      </c>
      <c r="I44" s="385">
        <f t="shared" si="3"/>
        <v>97.902270483711746</v>
      </c>
      <c r="J44" s="383">
        <f>E44/町丁別２!$E$36*100</f>
        <v>8.4354585906188522</v>
      </c>
      <c r="K44" s="386">
        <f>F44/町丁別２!$F$36*100</f>
        <v>10.840438489646772</v>
      </c>
    </row>
    <row r="45" spans="1:14" ht="11.1" customHeight="1">
      <c r="A45" s="481"/>
      <c r="B45" s="527"/>
      <c r="C45" s="527"/>
      <c r="D45" s="481"/>
      <c r="E45" s="481"/>
      <c r="F45" s="481"/>
      <c r="G45" s="481"/>
      <c r="H45" s="481"/>
      <c r="I45" s="481"/>
      <c r="J45" s="481"/>
      <c r="K45" s="481"/>
    </row>
    <row r="46" spans="1:14" ht="11.1" customHeight="1">
      <c r="A46" s="528"/>
      <c r="B46" s="529"/>
      <c r="C46" s="529"/>
      <c r="D46" s="528"/>
      <c r="E46" s="528"/>
      <c r="F46" s="528"/>
      <c r="G46" s="528"/>
      <c r="H46" s="528"/>
      <c r="I46" s="528"/>
      <c r="J46" s="528"/>
      <c r="K46" s="528"/>
    </row>
    <row r="47" spans="1:14" ht="11.1" customHeight="1">
      <c r="A47" s="174"/>
      <c r="B47" s="213"/>
      <c r="C47" s="213"/>
      <c r="D47" s="174"/>
      <c r="E47" s="174"/>
      <c r="F47" s="174"/>
      <c r="G47" s="174"/>
      <c r="H47" s="174"/>
      <c r="I47" s="174"/>
      <c r="J47" s="174"/>
      <c r="K47" s="174"/>
    </row>
    <row r="48" spans="1:14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2.75" customHeight="1"/>
  </sheetData>
  <mergeCells count="14">
    <mergeCell ref="A45:K46"/>
    <mergeCell ref="G1:G3"/>
    <mergeCell ref="H1:H3"/>
    <mergeCell ref="I1:I3"/>
    <mergeCell ref="J1:K1"/>
    <mergeCell ref="J2:J3"/>
    <mergeCell ref="K2:K3"/>
    <mergeCell ref="A1:A3"/>
    <mergeCell ref="B1:B3"/>
    <mergeCell ref="C1:E1"/>
    <mergeCell ref="F1:F3"/>
    <mergeCell ref="C2:C3"/>
    <mergeCell ref="D2:D3"/>
    <mergeCell ref="E2:E3"/>
  </mergeCells>
  <phoneticPr fontId="2"/>
  <pageMargins left="0.6692913385826772" right="0.6692913385826772" top="1.1417322834645669" bottom="0.51181102362204722" header="0.59055118110236227" footer="0.19685039370078741"/>
  <pageSetup paperSize="9" scale="95" orientation="portrait" r:id="rId1"/>
  <headerFooter scaleWithDoc="0" alignWithMargins="0">
    <oddHeader xml:space="preserve">&amp;C&amp;14第５表　町丁別人口密度、一世帯当たり人員、男女比、人口及び面積構成比&amp;R
令和３年１月１日
</oddHeader>
  </headerFooter>
  <ignoredErrors>
    <ignoredError sqref="E4 E5:E12 E14:E20 E22:E26 E28:E31 E33:E36 E38:E43" formulaRange="1"/>
    <ignoredError sqref="E13 E21 E27 E32 E37 E44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7"/>
  <sheetViews>
    <sheetView view="pageLayout" zoomScaleNormal="100" zoomScaleSheetLayoutView="100" workbookViewId="0">
      <selection activeCell="F45" sqref="F45"/>
    </sheetView>
  </sheetViews>
  <sheetFormatPr defaultColWidth="9" defaultRowHeight="13.5"/>
  <cols>
    <col min="1" max="1" width="16.375" style="37" bestFit="1" customWidth="1"/>
    <col min="2" max="2" width="7.625" style="37" customWidth="1"/>
    <col min="3" max="4" width="7.75" style="37" customWidth="1"/>
    <col min="5" max="5" width="8.875" style="37" bestFit="1" customWidth="1"/>
    <col min="6" max="6" width="6.5" style="37" customWidth="1"/>
    <col min="7" max="7" width="7.375" style="37" customWidth="1"/>
    <col min="8" max="8" width="6.625" style="37" customWidth="1"/>
    <col min="9" max="9" width="7" style="37" customWidth="1"/>
    <col min="10" max="10" width="8.25" style="37" customWidth="1"/>
    <col min="11" max="11" width="7.25" style="37" customWidth="1"/>
    <col min="12" max="16384" width="9" style="37"/>
  </cols>
  <sheetData>
    <row r="1" spans="1:13">
      <c r="A1" s="561" t="s">
        <v>15</v>
      </c>
      <c r="B1" s="564" t="s">
        <v>16</v>
      </c>
      <c r="C1" s="557" t="s">
        <v>13</v>
      </c>
      <c r="D1" s="557"/>
      <c r="E1" s="557"/>
      <c r="F1" s="565" t="s">
        <v>17</v>
      </c>
      <c r="G1" s="554" t="s">
        <v>191</v>
      </c>
      <c r="H1" s="554" t="s">
        <v>116</v>
      </c>
      <c r="I1" s="554" t="s">
        <v>206</v>
      </c>
      <c r="J1" s="557" t="s">
        <v>18</v>
      </c>
      <c r="K1" s="558"/>
    </row>
    <row r="2" spans="1:13">
      <c r="A2" s="562"/>
      <c r="B2" s="537"/>
      <c r="C2" s="478" t="s">
        <v>3</v>
      </c>
      <c r="D2" s="478" t="s">
        <v>4</v>
      </c>
      <c r="E2" s="478" t="s">
        <v>10</v>
      </c>
      <c r="F2" s="540"/>
      <c r="G2" s="531"/>
      <c r="H2" s="531"/>
      <c r="I2" s="533"/>
      <c r="J2" s="478" t="s">
        <v>13</v>
      </c>
      <c r="K2" s="559" t="s">
        <v>19</v>
      </c>
    </row>
    <row r="3" spans="1:13">
      <c r="A3" s="563"/>
      <c r="B3" s="538"/>
      <c r="C3" s="480"/>
      <c r="D3" s="480"/>
      <c r="E3" s="480"/>
      <c r="F3" s="541"/>
      <c r="G3" s="532"/>
      <c r="H3" s="532"/>
      <c r="I3" s="534"/>
      <c r="J3" s="480"/>
      <c r="K3" s="560"/>
      <c r="L3" s="38"/>
      <c r="M3" s="39"/>
    </row>
    <row r="4" spans="1:13" ht="16.5" customHeight="1">
      <c r="A4" s="231" t="s">
        <v>80</v>
      </c>
      <c r="B4" s="266">
        <v>1889</v>
      </c>
      <c r="C4" s="266">
        <v>1629</v>
      </c>
      <c r="D4" s="266">
        <v>1620</v>
      </c>
      <c r="E4" s="388">
        <f>SUM(C4:D4)</f>
        <v>3249</v>
      </c>
      <c r="F4" s="389">
        <v>0.24</v>
      </c>
      <c r="G4" s="390">
        <f t="shared" ref="G4:G36" si="0">E4/F4</f>
        <v>13537.5</v>
      </c>
      <c r="H4" s="391">
        <f t="shared" ref="H4:H36" si="1">E4/B4</f>
        <v>1.7199576495500264</v>
      </c>
      <c r="I4" s="392">
        <f t="shared" ref="I4:I36" si="2">C4/D4*100</f>
        <v>100.55555555555556</v>
      </c>
      <c r="J4" s="393">
        <f>E4/町丁別２!$E$36*100</f>
        <v>1.7088667515226745</v>
      </c>
      <c r="K4" s="394">
        <f>F4/$F$36*100</f>
        <v>1.4616321559074301</v>
      </c>
      <c r="L4" s="38"/>
      <c r="M4" s="39"/>
    </row>
    <row r="5" spans="1:13" ht="16.5" customHeight="1">
      <c r="A5" s="51" t="s">
        <v>20</v>
      </c>
      <c r="B5" s="266">
        <v>1349</v>
      </c>
      <c r="C5" s="266">
        <v>1129</v>
      </c>
      <c r="D5" s="266">
        <v>1161</v>
      </c>
      <c r="E5" s="388">
        <f>SUM(C5:D5)</f>
        <v>2290</v>
      </c>
      <c r="F5" s="376">
        <v>0.15</v>
      </c>
      <c r="G5" s="377">
        <f t="shared" si="0"/>
        <v>15266.666666666668</v>
      </c>
      <c r="H5" s="376">
        <f t="shared" si="1"/>
        <v>1.6975537435137138</v>
      </c>
      <c r="I5" s="378">
        <f t="shared" si="2"/>
        <v>97.243755383290264</v>
      </c>
      <c r="J5" s="376">
        <f>E5/町丁別２!$E$36*100</f>
        <v>1.2044644078137656</v>
      </c>
      <c r="K5" s="394">
        <f t="shared" ref="K5:K12" si="3">F5/$F$36*100</f>
        <v>0.91352009744214369</v>
      </c>
      <c r="L5" s="38"/>
      <c r="M5" s="39"/>
    </row>
    <row r="6" spans="1:13" ht="16.5" customHeight="1">
      <c r="A6" s="51" t="s">
        <v>21</v>
      </c>
      <c r="B6" s="266">
        <v>1056</v>
      </c>
      <c r="C6" s="266">
        <v>912</v>
      </c>
      <c r="D6" s="266">
        <v>896</v>
      </c>
      <c r="E6" s="388">
        <f t="shared" ref="E6:E12" si="4">SUM(C6:D6)</f>
        <v>1808</v>
      </c>
      <c r="F6" s="376">
        <v>0.17</v>
      </c>
      <c r="G6" s="377">
        <f t="shared" si="0"/>
        <v>10635.294117647058</v>
      </c>
      <c r="H6" s="376">
        <f t="shared" si="1"/>
        <v>1.7121212121212122</v>
      </c>
      <c r="I6" s="378">
        <f t="shared" si="2"/>
        <v>101.78571428571428</v>
      </c>
      <c r="J6" s="376">
        <f>E6/町丁別２!$E$36*100</f>
        <v>0.95094831848353201</v>
      </c>
      <c r="K6" s="394">
        <f t="shared" si="3"/>
        <v>1.0353227771010964</v>
      </c>
      <c r="L6" s="38"/>
      <c r="M6" s="39"/>
    </row>
    <row r="7" spans="1:13" ht="16.5" customHeight="1">
      <c r="A7" s="51" t="s">
        <v>22</v>
      </c>
      <c r="B7" s="266">
        <v>1737</v>
      </c>
      <c r="C7" s="266">
        <v>1642</v>
      </c>
      <c r="D7" s="266">
        <v>1619</v>
      </c>
      <c r="E7" s="388">
        <f t="shared" si="4"/>
        <v>3261</v>
      </c>
      <c r="F7" s="376">
        <v>0.26</v>
      </c>
      <c r="G7" s="377">
        <f t="shared" si="0"/>
        <v>12542.307692307691</v>
      </c>
      <c r="H7" s="376">
        <f t="shared" si="1"/>
        <v>1.8773747841105355</v>
      </c>
      <c r="I7" s="378">
        <f t="shared" si="2"/>
        <v>101.42063001852996</v>
      </c>
      <c r="J7" s="376">
        <f>E7/町丁別２!$E$36*100</f>
        <v>1.7151783554064146</v>
      </c>
      <c r="K7" s="394">
        <f t="shared" si="3"/>
        <v>1.5834348355663825</v>
      </c>
      <c r="L7" s="38"/>
      <c r="M7" s="39"/>
    </row>
    <row r="8" spans="1:13" ht="16.5" customHeight="1">
      <c r="A8" s="51" t="s">
        <v>23</v>
      </c>
      <c r="B8" s="266">
        <v>1471</v>
      </c>
      <c r="C8" s="266">
        <v>1367</v>
      </c>
      <c r="D8" s="266">
        <v>1381</v>
      </c>
      <c r="E8" s="388">
        <f t="shared" si="4"/>
        <v>2748</v>
      </c>
      <c r="F8" s="376">
        <v>0.18</v>
      </c>
      <c r="G8" s="377">
        <f t="shared" si="0"/>
        <v>15266.666666666668</v>
      </c>
      <c r="H8" s="376">
        <f t="shared" si="1"/>
        <v>1.868116927260367</v>
      </c>
      <c r="I8" s="378">
        <f t="shared" si="2"/>
        <v>98.986241853729183</v>
      </c>
      <c r="J8" s="376">
        <f>E8/町丁別２!$E$36*100</f>
        <v>1.4453572893765188</v>
      </c>
      <c r="K8" s="394">
        <f t="shared" si="3"/>
        <v>1.0962241169305724</v>
      </c>
      <c r="L8" s="38"/>
      <c r="M8" s="39"/>
    </row>
    <row r="9" spans="1:13" ht="16.5" customHeight="1">
      <c r="A9" s="51" t="s">
        <v>24</v>
      </c>
      <c r="B9" s="266">
        <v>1559</v>
      </c>
      <c r="C9" s="266">
        <v>1440</v>
      </c>
      <c r="D9" s="266">
        <v>1610</v>
      </c>
      <c r="E9" s="388">
        <f t="shared" si="4"/>
        <v>3050</v>
      </c>
      <c r="F9" s="376">
        <v>0.2</v>
      </c>
      <c r="G9" s="377">
        <f t="shared" si="0"/>
        <v>15250</v>
      </c>
      <c r="H9" s="376">
        <f t="shared" si="1"/>
        <v>1.9563822963438102</v>
      </c>
      <c r="I9" s="378">
        <f t="shared" si="2"/>
        <v>89.440993788819881</v>
      </c>
      <c r="J9" s="376">
        <f>E9/町丁別２!$E$36*100</f>
        <v>1.6041993204506486</v>
      </c>
      <c r="K9" s="394">
        <f t="shared" si="3"/>
        <v>1.2180267965895253</v>
      </c>
      <c r="L9" s="38"/>
      <c r="M9" s="39"/>
    </row>
    <row r="10" spans="1:13" ht="16.5" customHeight="1">
      <c r="A10" s="51" t="s">
        <v>25</v>
      </c>
      <c r="B10" s="266">
        <v>1414</v>
      </c>
      <c r="C10" s="266">
        <v>1407</v>
      </c>
      <c r="D10" s="266">
        <v>1489</v>
      </c>
      <c r="E10" s="388">
        <f t="shared" si="4"/>
        <v>2896</v>
      </c>
      <c r="F10" s="376">
        <v>0.25</v>
      </c>
      <c r="G10" s="377">
        <f t="shared" si="0"/>
        <v>11584</v>
      </c>
      <c r="H10" s="376">
        <f t="shared" si="1"/>
        <v>2.0480905233380482</v>
      </c>
      <c r="I10" s="378">
        <f t="shared" si="2"/>
        <v>94.492948287441237</v>
      </c>
      <c r="J10" s="376">
        <f>E10/町丁別２!$E$36*100</f>
        <v>1.5232004039426486</v>
      </c>
      <c r="K10" s="394">
        <f t="shared" si="3"/>
        <v>1.5225334957369063</v>
      </c>
      <c r="L10" s="38"/>
      <c r="M10" s="39"/>
    </row>
    <row r="11" spans="1:13" ht="16.5" customHeight="1">
      <c r="A11" s="51" t="s">
        <v>26</v>
      </c>
      <c r="B11" s="266">
        <v>1618</v>
      </c>
      <c r="C11" s="266">
        <v>1678</v>
      </c>
      <c r="D11" s="266">
        <v>1843</v>
      </c>
      <c r="E11" s="388">
        <f t="shared" si="4"/>
        <v>3521</v>
      </c>
      <c r="F11" s="376">
        <v>0.18</v>
      </c>
      <c r="G11" s="377">
        <f t="shared" si="0"/>
        <v>19561.111111111113</v>
      </c>
      <c r="H11" s="376">
        <f t="shared" si="1"/>
        <v>2.1761433868974041</v>
      </c>
      <c r="I11" s="378">
        <f t="shared" si="2"/>
        <v>91.04720564297341</v>
      </c>
      <c r="J11" s="376">
        <f>E11/町丁別２!$E$36*100</f>
        <v>1.8519297728874533</v>
      </c>
      <c r="K11" s="394">
        <f t="shared" si="3"/>
        <v>1.0962241169305724</v>
      </c>
      <c r="L11" s="38"/>
      <c r="M11" s="39"/>
    </row>
    <row r="12" spans="1:13" ht="16.5" customHeight="1">
      <c r="A12" s="45" t="s">
        <v>27</v>
      </c>
      <c r="B12" s="266">
        <v>1470</v>
      </c>
      <c r="C12" s="266">
        <v>1505</v>
      </c>
      <c r="D12" s="266">
        <v>1593</v>
      </c>
      <c r="E12" s="388">
        <f t="shared" si="4"/>
        <v>3098</v>
      </c>
      <c r="F12" s="376">
        <v>0.26</v>
      </c>
      <c r="G12" s="377">
        <f t="shared" si="0"/>
        <v>11915.384615384615</v>
      </c>
      <c r="H12" s="376">
        <f t="shared" si="1"/>
        <v>2.1074829931972787</v>
      </c>
      <c r="I12" s="378">
        <f t="shared" si="2"/>
        <v>94.475831763967349</v>
      </c>
      <c r="J12" s="376">
        <f>E12/町丁別２!$E$36*100</f>
        <v>1.6294457359856094</v>
      </c>
      <c r="K12" s="394">
        <f t="shared" si="3"/>
        <v>1.5834348355663825</v>
      </c>
      <c r="L12" s="38"/>
      <c r="M12" s="39"/>
    </row>
    <row r="13" spans="1:13" ht="16.5" customHeight="1">
      <c r="A13" s="52" t="s">
        <v>28</v>
      </c>
      <c r="B13" s="374">
        <f>SUM(B4:B12)</f>
        <v>13563</v>
      </c>
      <c r="C13" s="374">
        <f>SUM(C4:C12)</f>
        <v>12709</v>
      </c>
      <c r="D13" s="374">
        <f>SUM(D4:D12)</f>
        <v>13212</v>
      </c>
      <c r="E13" s="374">
        <f>IF(SUM(E4:E12)=SUM(C13:D13),SUM(C13:D13),"!")</f>
        <v>25921</v>
      </c>
      <c r="F13" s="383">
        <f>SUM(F4:F12)</f>
        <v>1.89</v>
      </c>
      <c r="G13" s="384">
        <f t="shared" si="0"/>
        <v>13714.814814814816</v>
      </c>
      <c r="H13" s="383">
        <f t="shared" si="1"/>
        <v>1.9111553491115534</v>
      </c>
      <c r="I13" s="385">
        <f t="shared" si="2"/>
        <v>96.192854980320917</v>
      </c>
      <c r="J13" s="383">
        <f>E13/町丁別２!$E$36*100</f>
        <v>13.633590355869266</v>
      </c>
      <c r="K13" s="395">
        <f>F13/$F$36*100</f>
        <v>11.510353227771011</v>
      </c>
      <c r="L13" s="38"/>
      <c r="M13" s="39"/>
    </row>
    <row r="14" spans="1:13" ht="16.5" customHeight="1">
      <c r="A14" s="45" t="s">
        <v>31</v>
      </c>
      <c r="B14" s="266">
        <v>1816</v>
      </c>
      <c r="C14" s="266">
        <v>1938</v>
      </c>
      <c r="D14" s="266">
        <v>1903</v>
      </c>
      <c r="E14" s="396">
        <f>SUM(C14:D14)</f>
        <v>3841</v>
      </c>
      <c r="F14" s="376">
        <v>0.27</v>
      </c>
      <c r="G14" s="377">
        <f t="shared" si="0"/>
        <v>14225.925925925925</v>
      </c>
      <c r="H14" s="376">
        <f t="shared" si="1"/>
        <v>2.1150881057268722</v>
      </c>
      <c r="I14" s="378">
        <f t="shared" si="2"/>
        <v>101.83920126116659</v>
      </c>
      <c r="J14" s="376">
        <f>E14/町丁別２!$E$36*100</f>
        <v>2.020239209787194</v>
      </c>
      <c r="K14" s="397">
        <f>F14/$F$36*100</f>
        <v>1.644336175395859</v>
      </c>
      <c r="L14" s="38"/>
      <c r="M14" s="39"/>
    </row>
    <row r="15" spans="1:13" ht="16.5" customHeight="1">
      <c r="A15" s="45" t="s">
        <v>20</v>
      </c>
      <c r="B15" s="266">
        <v>1147</v>
      </c>
      <c r="C15" s="266">
        <v>1248</v>
      </c>
      <c r="D15" s="266">
        <v>1348</v>
      </c>
      <c r="E15" s="396">
        <f>SUM(C15:D15)</f>
        <v>2596</v>
      </c>
      <c r="F15" s="376">
        <v>0.14000000000000001</v>
      </c>
      <c r="G15" s="377">
        <f t="shared" si="0"/>
        <v>18542.857142857141</v>
      </c>
      <c r="H15" s="376">
        <f t="shared" si="1"/>
        <v>2.2632955536181343</v>
      </c>
      <c r="I15" s="378">
        <f t="shared" si="2"/>
        <v>92.581602373887236</v>
      </c>
      <c r="J15" s="376">
        <f>E15/町丁別２!$E$36*100</f>
        <v>1.3654103068491421</v>
      </c>
      <c r="K15" s="397">
        <f t="shared" ref="K15:K18" si="5">F15/$F$36*100</f>
        <v>0.8526187576126677</v>
      </c>
      <c r="L15" s="38"/>
      <c r="M15" s="39"/>
    </row>
    <row r="16" spans="1:13" ht="16.5" customHeight="1">
      <c r="A16" s="45" t="s">
        <v>21</v>
      </c>
      <c r="B16" s="266">
        <v>1088</v>
      </c>
      <c r="C16" s="266">
        <v>1061</v>
      </c>
      <c r="D16" s="266">
        <v>1190</v>
      </c>
      <c r="E16" s="396">
        <f>SUM(C16:D16)</f>
        <v>2251</v>
      </c>
      <c r="F16" s="376">
        <v>0.26</v>
      </c>
      <c r="G16" s="377">
        <f t="shared" si="0"/>
        <v>8657.6923076923067</v>
      </c>
      <c r="H16" s="376">
        <f t="shared" si="1"/>
        <v>2.0689338235294117</v>
      </c>
      <c r="I16" s="378">
        <f t="shared" si="2"/>
        <v>89.159663865546221</v>
      </c>
      <c r="J16" s="376">
        <f>E16/町丁別２!$E$36*100</f>
        <v>1.1839516951916098</v>
      </c>
      <c r="K16" s="397">
        <f t="shared" si="5"/>
        <v>1.5834348355663825</v>
      </c>
      <c r="L16" s="38"/>
      <c r="M16" s="39"/>
    </row>
    <row r="17" spans="1:13" ht="16.5" customHeight="1">
      <c r="A17" s="45" t="s">
        <v>22</v>
      </c>
      <c r="B17" s="266">
        <v>1516</v>
      </c>
      <c r="C17" s="266">
        <v>1579</v>
      </c>
      <c r="D17" s="266">
        <v>1564</v>
      </c>
      <c r="E17" s="396">
        <f>SUM(C17:D17)</f>
        <v>3143</v>
      </c>
      <c r="F17" s="376">
        <v>0.22</v>
      </c>
      <c r="G17" s="377">
        <f t="shared" si="0"/>
        <v>14286.363636363636</v>
      </c>
      <c r="H17" s="376">
        <f t="shared" si="1"/>
        <v>2.0732189973614776</v>
      </c>
      <c r="I17" s="378">
        <f t="shared" si="2"/>
        <v>100.95907928388748</v>
      </c>
      <c r="J17" s="376">
        <f>E17/町丁別２!$E$36*100</f>
        <v>1.6531142505496355</v>
      </c>
      <c r="K17" s="397">
        <f t="shared" si="5"/>
        <v>1.3398294762484777</v>
      </c>
      <c r="L17" s="38"/>
      <c r="M17" s="39"/>
    </row>
    <row r="18" spans="1:13" ht="16.5" customHeight="1">
      <c r="A18" s="45" t="s">
        <v>23</v>
      </c>
      <c r="B18" s="266">
        <v>494</v>
      </c>
      <c r="C18" s="266">
        <v>462</v>
      </c>
      <c r="D18" s="266">
        <v>505</v>
      </c>
      <c r="E18" s="396">
        <f>SUM(C18:D18)</f>
        <v>967</v>
      </c>
      <c r="F18" s="376">
        <v>7.0000000000000007E-2</v>
      </c>
      <c r="G18" s="377">
        <f t="shared" si="0"/>
        <v>13814.285714285714</v>
      </c>
      <c r="H18" s="376">
        <f t="shared" si="1"/>
        <v>1.9574898785425101</v>
      </c>
      <c r="I18" s="378">
        <f t="shared" si="2"/>
        <v>91.485148514851488</v>
      </c>
      <c r="J18" s="376">
        <f>E18/町丁別２!$E$36*100</f>
        <v>0.50861007963140226</v>
      </c>
      <c r="K18" s="397">
        <f t="shared" si="5"/>
        <v>0.42630937880633385</v>
      </c>
      <c r="L18" s="38"/>
      <c r="M18" s="39"/>
    </row>
    <row r="19" spans="1:13" ht="16.5" customHeight="1">
      <c r="A19" s="44" t="s">
        <v>28</v>
      </c>
      <c r="B19" s="374">
        <f>SUM(B14:B18)</f>
        <v>6061</v>
      </c>
      <c r="C19" s="374">
        <f>SUM(C14:C18)</f>
        <v>6288</v>
      </c>
      <c r="D19" s="374">
        <f>SUM(D14:D18)</f>
        <v>6510</v>
      </c>
      <c r="E19" s="374">
        <f>IF(SUM(E14:E18)=SUM(C19:D19),SUM(C19:D19),"!")</f>
        <v>12798</v>
      </c>
      <c r="F19" s="383">
        <f>SUM(F14:F18)</f>
        <v>0.96</v>
      </c>
      <c r="G19" s="384">
        <f t="shared" si="0"/>
        <v>13331.25</v>
      </c>
      <c r="H19" s="383">
        <f t="shared" si="1"/>
        <v>2.111532750371226</v>
      </c>
      <c r="I19" s="385">
        <f t="shared" si="2"/>
        <v>96.589861751152071</v>
      </c>
      <c r="J19" s="383">
        <f>E19/町丁別２!$E$36*100</f>
        <v>6.7313255420089844</v>
      </c>
      <c r="K19" s="395">
        <f>F19/$F$36*100</f>
        <v>5.8465286236297205</v>
      </c>
      <c r="L19" s="38"/>
      <c r="M19" s="39"/>
    </row>
    <row r="20" spans="1:13" ht="16.5" customHeight="1">
      <c r="A20" s="45" t="s">
        <v>32</v>
      </c>
      <c r="B20" s="266">
        <v>845</v>
      </c>
      <c r="C20" s="266">
        <v>900</v>
      </c>
      <c r="D20" s="266">
        <v>920</v>
      </c>
      <c r="E20" s="396">
        <f>SUM(C20:D20)</f>
        <v>1820</v>
      </c>
      <c r="F20" s="376">
        <v>0.15</v>
      </c>
      <c r="G20" s="377">
        <f t="shared" si="0"/>
        <v>12133.333333333334</v>
      </c>
      <c r="H20" s="376">
        <f t="shared" si="1"/>
        <v>2.1538461538461537</v>
      </c>
      <c r="I20" s="378">
        <f t="shared" si="2"/>
        <v>97.826086956521735</v>
      </c>
      <c r="J20" s="376">
        <f>E20/町丁別２!$E$36*100</f>
        <v>0.9572599223672722</v>
      </c>
      <c r="K20" s="397">
        <f>F20/$F$36*100</f>
        <v>0.91352009744214369</v>
      </c>
      <c r="L20" s="38"/>
      <c r="M20" s="39"/>
    </row>
    <row r="21" spans="1:13" ht="16.5" customHeight="1">
      <c r="A21" s="45" t="s">
        <v>20</v>
      </c>
      <c r="B21" s="266">
        <v>2075</v>
      </c>
      <c r="C21" s="266">
        <v>2201</v>
      </c>
      <c r="D21" s="266">
        <v>1897</v>
      </c>
      <c r="E21" s="396">
        <f>SUM(C21:D21)</f>
        <v>4098</v>
      </c>
      <c r="F21" s="376">
        <v>0.28000000000000003</v>
      </c>
      <c r="G21" s="377">
        <f t="shared" si="0"/>
        <v>14635.714285714284</v>
      </c>
      <c r="H21" s="376">
        <f t="shared" si="1"/>
        <v>1.9749397590361446</v>
      </c>
      <c r="I21" s="378">
        <f t="shared" si="2"/>
        <v>116.02530311017397</v>
      </c>
      <c r="J21" s="376">
        <f>E21/町丁別２!$E$36*100</f>
        <v>2.1554127262972975</v>
      </c>
      <c r="K21" s="397">
        <f t="shared" ref="K21:K22" si="6">F21/$F$36*100</f>
        <v>1.7052375152253354</v>
      </c>
      <c r="L21" s="38"/>
      <c r="M21" s="39"/>
    </row>
    <row r="22" spans="1:13" ht="16.5" customHeight="1">
      <c r="A22" s="45" t="s">
        <v>21</v>
      </c>
      <c r="B22" s="266">
        <v>1137</v>
      </c>
      <c r="C22" s="266">
        <v>1113</v>
      </c>
      <c r="D22" s="266">
        <v>1003</v>
      </c>
      <c r="E22" s="396">
        <f>SUM(C22:D22)</f>
        <v>2116</v>
      </c>
      <c r="F22" s="376">
        <v>0.14000000000000001</v>
      </c>
      <c r="G22" s="377">
        <f t="shared" si="0"/>
        <v>15114.285714285712</v>
      </c>
      <c r="H22" s="376">
        <f t="shared" si="1"/>
        <v>1.86103781882146</v>
      </c>
      <c r="I22" s="378">
        <f t="shared" si="2"/>
        <v>110.96709870388834</v>
      </c>
      <c r="J22" s="376">
        <f>E22/町丁別２!$E$36*100</f>
        <v>1.112946151499532</v>
      </c>
      <c r="K22" s="397">
        <f t="shared" si="6"/>
        <v>0.8526187576126677</v>
      </c>
      <c r="L22" s="38"/>
      <c r="M22" s="39"/>
    </row>
    <row r="23" spans="1:13" ht="16.5" customHeight="1">
      <c r="A23" s="44" t="s">
        <v>28</v>
      </c>
      <c r="B23" s="374">
        <f>SUM(B20:B22)</f>
        <v>4057</v>
      </c>
      <c r="C23" s="374">
        <f>SUM(C20:C22)</f>
        <v>4214</v>
      </c>
      <c r="D23" s="374">
        <f>SUM(D20:D22)</f>
        <v>3820</v>
      </c>
      <c r="E23" s="374">
        <f>IF(SUM(E20:E22)=SUM(C23:D23),SUM(C23:D23),"!")</f>
        <v>8034</v>
      </c>
      <c r="F23" s="383">
        <f>SUM(F20:F22)</f>
        <v>0.57000000000000006</v>
      </c>
      <c r="G23" s="384">
        <f t="shared" si="0"/>
        <v>14094.736842105262</v>
      </c>
      <c r="H23" s="383">
        <f t="shared" si="1"/>
        <v>1.9802809958097116</v>
      </c>
      <c r="I23" s="385">
        <f t="shared" si="2"/>
        <v>110.31413612565446</v>
      </c>
      <c r="J23" s="383">
        <f>E23/町丁別２!$E$36*100</f>
        <v>4.2256188001641011</v>
      </c>
      <c r="K23" s="395">
        <f>F23/$F$36*100</f>
        <v>3.4713763702801472</v>
      </c>
      <c r="L23" s="38"/>
      <c r="M23" s="39"/>
    </row>
    <row r="24" spans="1:13" ht="16.5" customHeight="1">
      <c r="A24" s="45" t="s">
        <v>33</v>
      </c>
      <c r="B24" s="266">
        <v>535</v>
      </c>
      <c r="C24" s="266">
        <v>516</v>
      </c>
      <c r="D24" s="266">
        <v>546</v>
      </c>
      <c r="E24" s="396">
        <f>SUM(C24:D24)</f>
        <v>1062</v>
      </c>
      <c r="F24" s="376">
        <v>0.21</v>
      </c>
      <c r="G24" s="377">
        <f t="shared" si="0"/>
        <v>5057.1428571428569</v>
      </c>
      <c r="H24" s="376">
        <f t="shared" si="1"/>
        <v>1.9850467289719627</v>
      </c>
      <c r="I24" s="378">
        <f t="shared" si="2"/>
        <v>94.505494505494497</v>
      </c>
      <c r="J24" s="376">
        <f>E24/町丁別２!$E$36*100</f>
        <v>0.55857694371101263</v>
      </c>
      <c r="K24" s="397">
        <f>F24/$F$36*100</f>
        <v>1.2789281364190013</v>
      </c>
      <c r="L24" s="38"/>
      <c r="M24" s="39"/>
    </row>
    <row r="25" spans="1:13" ht="16.5" customHeight="1">
      <c r="A25" s="45" t="s">
        <v>20</v>
      </c>
      <c r="B25" s="266">
        <v>1216</v>
      </c>
      <c r="C25" s="266">
        <v>1221</v>
      </c>
      <c r="D25" s="266">
        <v>1229</v>
      </c>
      <c r="E25" s="396">
        <f>SUM(C25:D25)</f>
        <v>2450</v>
      </c>
      <c r="F25" s="376">
        <v>0.19</v>
      </c>
      <c r="G25" s="377">
        <f t="shared" si="0"/>
        <v>12894.736842105263</v>
      </c>
      <c r="H25" s="376">
        <f t="shared" si="1"/>
        <v>2.0148026315789473</v>
      </c>
      <c r="I25" s="378">
        <f t="shared" si="2"/>
        <v>99.34906427990235</v>
      </c>
      <c r="J25" s="376">
        <f>E25/町丁別２!$E$36*100</f>
        <v>1.2886191262636357</v>
      </c>
      <c r="K25" s="397">
        <f t="shared" ref="K25:K27" si="7">F25/$F$36*100</f>
        <v>1.1571254567600489</v>
      </c>
      <c r="L25" s="38"/>
      <c r="M25" s="39"/>
    </row>
    <row r="26" spans="1:13" ht="16.5" customHeight="1">
      <c r="A26" s="45" t="s">
        <v>21</v>
      </c>
      <c r="B26" s="266">
        <v>1036</v>
      </c>
      <c r="C26" s="266">
        <v>1170</v>
      </c>
      <c r="D26" s="266">
        <v>1173</v>
      </c>
      <c r="E26" s="396">
        <f>SUM(C26:D26)</f>
        <v>2343</v>
      </c>
      <c r="F26" s="376">
        <v>0.33</v>
      </c>
      <c r="G26" s="377">
        <f t="shared" si="0"/>
        <v>7100</v>
      </c>
      <c r="H26" s="376">
        <f t="shared" si="1"/>
        <v>2.2615830115830118</v>
      </c>
      <c r="I26" s="378">
        <f t="shared" si="2"/>
        <v>99.744245524296673</v>
      </c>
      <c r="J26" s="376">
        <f>E26/町丁別２!$E$36*100</f>
        <v>1.2323406583002852</v>
      </c>
      <c r="K26" s="397">
        <f t="shared" si="7"/>
        <v>2.0097442143727164</v>
      </c>
      <c r="L26" s="38"/>
      <c r="M26" s="39"/>
    </row>
    <row r="27" spans="1:13" ht="16.5" customHeight="1">
      <c r="A27" s="45" t="s">
        <v>22</v>
      </c>
      <c r="B27" s="266">
        <v>289</v>
      </c>
      <c r="C27" s="266">
        <v>345</v>
      </c>
      <c r="D27" s="266">
        <v>295</v>
      </c>
      <c r="E27" s="396">
        <f>SUM(C27:D27)</f>
        <v>640</v>
      </c>
      <c r="F27" s="376">
        <v>0.26</v>
      </c>
      <c r="G27" s="377">
        <f t="shared" si="0"/>
        <v>2461.5384615384614</v>
      </c>
      <c r="H27" s="376">
        <f t="shared" si="1"/>
        <v>2.2145328719723185</v>
      </c>
      <c r="I27" s="378">
        <f t="shared" si="2"/>
        <v>116.94915254237289</v>
      </c>
      <c r="J27" s="376">
        <f>E27/町丁別２!$E$36*100</f>
        <v>0.3366188737994803</v>
      </c>
      <c r="K27" s="397">
        <f t="shared" si="7"/>
        <v>1.5834348355663825</v>
      </c>
      <c r="L27" s="38"/>
      <c r="M27" s="39"/>
    </row>
    <row r="28" spans="1:13" ht="16.5" customHeight="1">
      <c r="A28" s="44" t="s">
        <v>28</v>
      </c>
      <c r="B28" s="374">
        <f>SUM(B24:B27)</f>
        <v>3076</v>
      </c>
      <c r="C28" s="374">
        <f>SUM(C24:C27)</f>
        <v>3252</v>
      </c>
      <c r="D28" s="374">
        <f>SUM(D24:D27)</f>
        <v>3243</v>
      </c>
      <c r="E28" s="374">
        <f>IF(SUM(E24:E27)=SUM(C28:D28),SUM(C28:D28),"!")</f>
        <v>6495</v>
      </c>
      <c r="F28" s="383">
        <f>SUM(F24:F27)</f>
        <v>0.99</v>
      </c>
      <c r="G28" s="384">
        <f t="shared" si="0"/>
        <v>6560.606060606061</v>
      </c>
      <c r="H28" s="383">
        <f t="shared" si="1"/>
        <v>2.1115084525357606</v>
      </c>
      <c r="I28" s="385">
        <f t="shared" si="2"/>
        <v>100.27752081406105</v>
      </c>
      <c r="J28" s="383">
        <f>E28/町丁別２!$E$36*100</f>
        <v>3.4161556020744137</v>
      </c>
      <c r="K28" s="395">
        <f>F28/$F$36*100</f>
        <v>6.0292326431181493</v>
      </c>
    </row>
    <row r="29" spans="1:13" ht="16.5" customHeight="1">
      <c r="A29" s="45" t="s">
        <v>34</v>
      </c>
      <c r="B29" s="266">
        <v>1337</v>
      </c>
      <c r="C29" s="266">
        <v>1477</v>
      </c>
      <c r="D29" s="266">
        <v>1410</v>
      </c>
      <c r="E29" s="396">
        <f t="shared" ref="E29:E34" si="8">SUM(C29:D29)</f>
        <v>2887</v>
      </c>
      <c r="F29" s="376">
        <v>0.26</v>
      </c>
      <c r="G29" s="377">
        <f t="shared" si="0"/>
        <v>11103.846153846154</v>
      </c>
      <c r="H29" s="376">
        <f t="shared" si="1"/>
        <v>2.1593118922961856</v>
      </c>
      <c r="I29" s="378">
        <f t="shared" si="2"/>
        <v>104.75177304964538</v>
      </c>
      <c r="J29" s="376">
        <f>E29/町丁別２!$E$36*100</f>
        <v>1.5184667010298434</v>
      </c>
      <c r="K29" s="397">
        <f>F29/$F$36*100</f>
        <v>1.5834348355663825</v>
      </c>
    </row>
    <row r="30" spans="1:13" ht="16.5" customHeight="1">
      <c r="A30" s="45" t="s">
        <v>20</v>
      </c>
      <c r="B30" s="266">
        <v>942</v>
      </c>
      <c r="C30" s="266">
        <v>994</v>
      </c>
      <c r="D30" s="266">
        <v>965</v>
      </c>
      <c r="E30" s="396">
        <f t="shared" si="8"/>
        <v>1959</v>
      </c>
      <c r="F30" s="376">
        <v>0.69</v>
      </c>
      <c r="G30" s="377">
        <f t="shared" si="0"/>
        <v>2839.130434782609</v>
      </c>
      <c r="H30" s="376">
        <f t="shared" si="1"/>
        <v>2.0796178343949046</v>
      </c>
      <c r="I30" s="378">
        <f t="shared" si="2"/>
        <v>103.00518134715027</v>
      </c>
      <c r="J30" s="376">
        <f>E30/町丁別２!$E$36*100</f>
        <v>1.0303693340205968</v>
      </c>
      <c r="K30" s="397">
        <f t="shared" ref="K30:K34" si="9">F30/$F$36*100</f>
        <v>4.2021924482338617</v>
      </c>
    </row>
    <row r="31" spans="1:13" ht="16.5" customHeight="1">
      <c r="A31" s="45" t="s">
        <v>21</v>
      </c>
      <c r="B31" s="266">
        <v>941</v>
      </c>
      <c r="C31" s="266">
        <v>831</v>
      </c>
      <c r="D31" s="266">
        <v>926</v>
      </c>
      <c r="E31" s="396">
        <f t="shared" si="8"/>
        <v>1757</v>
      </c>
      <c r="F31" s="376">
        <v>0.91</v>
      </c>
      <c r="G31" s="377">
        <f t="shared" si="0"/>
        <v>1930.7692307692307</v>
      </c>
      <c r="H31" s="376">
        <f t="shared" si="1"/>
        <v>1.8671625929861848</v>
      </c>
      <c r="I31" s="378">
        <f t="shared" si="2"/>
        <v>89.740820734341256</v>
      </c>
      <c r="J31" s="376">
        <f>E31/町丁別２!$E$36*100</f>
        <v>0.92412400197763589</v>
      </c>
      <c r="K31" s="397">
        <f t="shared" si="9"/>
        <v>5.5420219244823397</v>
      </c>
    </row>
    <row r="32" spans="1:13" ht="16.5" customHeight="1">
      <c r="A32" s="45" t="s">
        <v>22</v>
      </c>
      <c r="B32" s="266">
        <v>1423</v>
      </c>
      <c r="C32" s="266">
        <v>1496</v>
      </c>
      <c r="D32" s="266">
        <v>1596</v>
      </c>
      <c r="E32" s="396">
        <f t="shared" si="8"/>
        <v>3092</v>
      </c>
      <c r="F32" s="376">
        <v>0.3</v>
      </c>
      <c r="G32" s="377">
        <f t="shared" si="0"/>
        <v>10306.666666666668</v>
      </c>
      <c r="H32" s="376">
        <f t="shared" si="1"/>
        <v>2.172874209416725</v>
      </c>
      <c r="I32" s="378">
        <f t="shared" si="2"/>
        <v>93.734335839598998</v>
      </c>
      <c r="J32" s="376">
        <f>E32/町丁別２!$E$36*100</f>
        <v>1.6262899340437393</v>
      </c>
      <c r="K32" s="397">
        <f t="shared" si="9"/>
        <v>1.8270401948842874</v>
      </c>
    </row>
    <row r="33" spans="1:11" ht="16.5" customHeight="1">
      <c r="A33" s="45" t="s">
        <v>23</v>
      </c>
      <c r="B33" s="266">
        <v>878</v>
      </c>
      <c r="C33" s="266">
        <v>1034</v>
      </c>
      <c r="D33" s="266">
        <v>1051</v>
      </c>
      <c r="E33" s="396">
        <f t="shared" si="8"/>
        <v>2085</v>
      </c>
      <c r="F33" s="376">
        <v>0.34</v>
      </c>
      <c r="G33" s="377">
        <f t="shared" si="0"/>
        <v>6132.3529411764703</v>
      </c>
      <c r="H33" s="376">
        <f t="shared" si="1"/>
        <v>2.3747152619589977</v>
      </c>
      <c r="I33" s="378">
        <f t="shared" si="2"/>
        <v>98.382492863939106</v>
      </c>
      <c r="J33" s="376">
        <f>E33/町丁別２!$E$36*100</f>
        <v>1.0966411747998694</v>
      </c>
      <c r="K33" s="397">
        <f t="shared" si="9"/>
        <v>2.0706455542021929</v>
      </c>
    </row>
    <row r="34" spans="1:11" ht="16.5" customHeight="1">
      <c r="A34" s="45" t="s">
        <v>24</v>
      </c>
      <c r="B34" s="266">
        <v>785</v>
      </c>
      <c r="C34" s="266">
        <v>785</v>
      </c>
      <c r="D34" s="266">
        <v>765</v>
      </c>
      <c r="E34" s="396">
        <f t="shared" si="8"/>
        <v>1550</v>
      </c>
      <c r="F34" s="376">
        <v>0.32</v>
      </c>
      <c r="G34" s="377">
        <f t="shared" si="0"/>
        <v>4843.75</v>
      </c>
      <c r="H34" s="376">
        <f t="shared" si="1"/>
        <v>1.9745222929936306</v>
      </c>
      <c r="I34" s="378">
        <f t="shared" si="2"/>
        <v>102.61437908496731</v>
      </c>
      <c r="J34" s="376">
        <f>E34/町丁別２!$E$36*100</f>
        <v>0.81524883498311651</v>
      </c>
      <c r="K34" s="397">
        <f t="shared" si="9"/>
        <v>1.9488428745432402</v>
      </c>
    </row>
    <row r="35" spans="1:11" ht="16.5" customHeight="1" thickBot="1">
      <c r="A35" s="53" t="s">
        <v>28</v>
      </c>
      <c r="B35" s="408">
        <f>SUM(B29:B34)</f>
        <v>6306</v>
      </c>
      <c r="C35" s="409">
        <f>SUM(C29:C34)</f>
        <v>6617</v>
      </c>
      <c r="D35" s="409">
        <f>SUM(D29:D34)</f>
        <v>6713</v>
      </c>
      <c r="E35" s="398">
        <f>IF(SUM(E29:E34)=SUM(C35:D35),SUM(C35:D35),"!")</f>
        <v>13330</v>
      </c>
      <c r="F35" s="399">
        <f>SUM(F29:F34)</f>
        <v>2.8199999999999994</v>
      </c>
      <c r="G35" s="400">
        <f t="shared" si="0"/>
        <v>4726.9503546099304</v>
      </c>
      <c r="H35" s="399">
        <f t="shared" si="1"/>
        <v>2.1138598160482083</v>
      </c>
      <c r="I35" s="401">
        <f t="shared" si="2"/>
        <v>98.569938924474897</v>
      </c>
      <c r="J35" s="399">
        <f>E35/町丁別２!$E$36*100</f>
        <v>7.0111399808548009</v>
      </c>
      <c r="K35" s="402">
        <f>F35/$F$36*100</f>
        <v>17.174177831912299</v>
      </c>
    </row>
    <row r="36" spans="1:11" ht="16.5" customHeight="1" thickBot="1">
      <c r="A36" s="46" t="s">
        <v>52</v>
      </c>
      <c r="B36" s="403">
        <f>SUM(町丁別!B13,町丁別!B21,町丁別!B27,町丁別!B32,町丁別!B37,町丁別!B44,町丁別２!B13,町丁別２!B19,町丁別２!B23,町丁別２!B28,町丁別２!B35)</f>
        <v>95814</v>
      </c>
      <c r="C36" s="403">
        <f>SUM(町丁別!C13,町丁別!C21,町丁別!C27,町丁別!C32,町丁別!C37,町丁別!C44,町丁別２!C13,町丁別２!C19,町丁別２!C23,町丁別２!C28,町丁別２!C35)</f>
        <v>92946</v>
      </c>
      <c r="D36" s="403">
        <f>SUM(町丁別!D13,町丁別!D21,町丁別!D27,町丁別!D32,町丁別!D37,町丁別!D44,町丁別２!D13,町丁別２!D19,町丁別２!D23,町丁別２!D28,町丁別２!D35)</f>
        <v>97180</v>
      </c>
      <c r="E36" s="403">
        <f>SUM(町丁別!E13,町丁別!E21,町丁別!E27,町丁別!E32,町丁別!E37,町丁別!E44,町丁別２!E13,町丁別２!E19,町丁別２!E23,町丁別２!E28,町丁別２!E35)</f>
        <v>190126</v>
      </c>
      <c r="F36" s="404">
        <f>町丁別!F13+町丁別!F21+町丁別!F27+町丁別!F32+町丁別!F37+町丁別!F44+町丁別２!F13+町丁別２!F19+町丁別２!F23+町丁別２!F28+町丁別２!F35</f>
        <v>16.419999999999998</v>
      </c>
      <c r="G36" s="405">
        <f t="shared" si="0"/>
        <v>11578.928136419003</v>
      </c>
      <c r="H36" s="404">
        <f t="shared" si="1"/>
        <v>1.9843237940175757</v>
      </c>
      <c r="I36" s="406">
        <f t="shared" si="2"/>
        <v>95.643136447828766</v>
      </c>
      <c r="J36" s="404">
        <f>E36/町丁別２!$E$36*100</f>
        <v>100</v>
      </c>
      <c r="K36" s="407">
        <v>100</v>
      </c>
    </row>
    <row r="37" spans="1:11" ht="16.5" customHeight="1">
      <c r="A37" s="555"/>
      <c r="B37" s="556"/>
      <c r="C37" s="556"/>
      <c r="D37" s="556"/>
      <c r="E37" s="556"/>
      <c r="F37" s="556"/>
      <c r="G37" s="556"/>
      <c r="H37" s="556"/>
      <c r="I37" s="556"/>
      <c r="J37" s="556"/>
      <c r="K37" s="556"/>
    </row>
    <row r="38" spans="1:11" ht="16.5" customHeight="1" thickBot="1"/>
    <row r="39" spans="1:11" ht="16.5" customHeight="1">
      <c r="A39" s="42" t="s">
        <v>192</v>
      </c>
      <c r="B39" s="542">
        <v>91123</v>
      </c>
      <c r="C39" s="543"/>
      <c r="D39" s="199"/>
    </row>
    <row r="40" spans="1:11" ht="16.5" customHeight="1">
      <c r="A40" s="43" t="s">
        <v>193</v>
      </c>
      <c r="B40" s="552">
        <v>95330</v>
      </c>
      <c r="C40" s="553"/>
      <c r="D40" s="199"/>
    </row>
    <row r="41" spans="1:11" ht="16.5" customHeight="1">
      <c r="A41" s="44" t="s">
        <v>194</v>
      </c>
      <c r="B41" s="548">
        <f>SUM(B39:C40)</f>
        <v>186453</v>
      </c>
      <c r="C41" s="549"/>
      <c r="D41" s="199"/>
    </row>
    <row r="42" spans="1:11" ht="16.5" customHeight="1">
      <c r="A42" s="45" t="s">
        <v>195</v>
      </c>
      <c r="B42" s="546">
        <v>1823</v>
      </c>
      <c r="C42" s="547"/>
      <c r="D42" s="199"/>
      <c r="E42" s="173"/>
    </row>
    <row r="43" spans="1:11" ht="16.5" customHeight="1">
      <c r="A43" s="45" t="s">
        <v>196</v>
      </c>
      <c r="B43" s="546">
        <v>1850</v>
      </c>
      <c r="C43" s="547"/>
      <c r="D43" s="199"/>
    </row>
    <row r="44" spans="1:11" ht="16.5" customHeight="1">
      <c r="A44" s="44" t="s">
        <v>197</v>
      </c>
      <c r="B44" s="548">
        <f>SUM(B42:C43)</f>
        <v>3673</v>
      </c>
      <c r="C44" s="549"/>
      <c r="D44" s="199"/>
      <c r="G44" s="167"/>
    </row>
    <row r="45" spans="1:11" ht="16.5" customHeight="1">
      <c r="A45" s="45" t="s">
        <v>198</v>
      </c>
      <c r="B45" s="550">
        <f>C36</f>
        <v>92946</v>
      </c>
      <c r="C45" s="551"/>
      <c r="D45" s="199" t="str">
        <f>IF(SUM(B39,B42)=B45,"","不一致")</f>
        <v/>
      </c>
    </row>
    <row r="46" spans="1:11" ht="16.5" customHeight="1">
      <c r="A46" s="45" t="s">
        <v>199</v>
      </c>
      <c r="B46" s="550">
        <f>D36</f>
        <v>97180</v>
      </c>
      <c r="C46" s="551"/>
      <c r="D46" s="199" t="str">
        <f>IF(SUM(B40,B43)=B46,"","不一致")</f>
        <v/>
      </c>
    </row>
    <row r="47" spans="1:11" ht="16.5" customHeight="1" thickBot="1">
      <c r="A47" s="47" t="s">
        <v>200</v>
      </c>
      <c r="B47" s="544">
        <f>B45+B46</f>
        <v>190126</v>
      </c>
      <c r="C47" s="545"/>
      <c r="D47" s="199" t="str">
        <f>IF(SUM(B41,B44)=B47,"","不一致")</f>
        <v/>
      </c>
    </row>
  </sheetData>
  <mergeCells count="23">
    <mergeCell ref="G1:G3"/>
    <mergeCell ref="A37:K37"/>
    <mergeCell ref="H1:H3"/>
    <mergeCell ref="I1:I3"/>
    <mergeCell ref="J1:K1"/>
    <mergeCell ref="J2:J3"/>
    <mergeCell ref="K2:K3"/>
    <mergeCell ref="A1:A3"/>
    <mergeCell ref="B1:B3"/>
    <mergeCell ref="C1:E1"/>
    <mergeCell ref="F1:F3"/>
    <mergeCell ref="C2:C3"/>
    <mergeCell ref="D2:D3"/>
    <mergeCell ref="E2:E3"/>
    <mergeCell ref="B39:C39"/>
    <mergeCell ref="B47:C47"/>
    <mergeCell ref="B43:C43"/>
    <mergeCell ref="B44:C44"/>
    <mergeCell ref="B45:C45"/>
    <mergeCell ref="B46:C46"/>
    <mergeCell ref="B40:C40"/>
    <mergeCell ref="B41:C41"/>
    <mergeCell ref="B42:C42"/>
  </mergeCells>
  <phoneticPr fontId="2"/>
  <pageMargins left="0.55118110236220474" right="0.39370078740157483" top="1.1811023622047245" bottom="0.59055118110236227" header="0.62992125984251968" footer="0.31496062992125984"/>
  <pageSetup paperSize="9" orientation="portrait" r:id="rId1"/>
  <headerFooter alignWithMargins="0">
    <oddHeader>&amp;C&amp;14第５表　町丁別人口密度、一世帯当たり人員、男女比、人口及び面積構成比（続）&amp;R
令和３年１月１日</oddHeader>
  </headerFooter>
  <ignoredErrors>
    <ignoredError sqref="E4:E12 E14:E18 E20:E22 E29:E34 E24:E27" formulaRange="1"/>
    <ignoredError sqref="E13 E19 E28 E35 E23" formula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60"/>
  <sheetViews>
    <sheetView view="pageLayout" zoomScaleNormal="100" zoomScaleSheetLayoutView="115" workbookViewId="0">
      <selection activeCell="J60" sqref="J60"/>
    </sheetView>
  </sheetViews>
  <sheetFormatPr defaultColWidth="8.875" defaultRowHeight="11.25"/>
  <cols>
    <col min="1" max="1" width="6.375" style="25" customWidth="1"/>
    <col min="2" max="2" width="7.125" style="25" customWidth="1"/>
    <col min="3" max="4" width="7.25" style="25" customWidth="1"/>
    <col min="5" max="5" width="7.375" style="25" customWidth="1"/>
    <col min="6" max="6" width="7.25" style="165" customWidth="1"/>
    <col min="7" max="8" width="7.25" style="25" customWidth="1"/>
    <col min="9" max="12" width="7.125" style="25" customWidth="1"/>
    <col min="13" max="16384" width="8.875" style="25"/>
  </cols>
  <sheetData>
    <row r="1" spans="1:12" ht="22.5" customHeight="1">
      <c r="A1" s="566" t="s">
        <v>110</v>
      </c>
      <c r="B1" s="567"/>
      <c r="C1" s="267" t="s">
        <v>182</v>
      </c>
      <c r="D1" s="268">
        <v>25</v>
      </c>
      <c r="E1" s="269">
        <v>26</v>
      </c>
      <c r="F1" s="270">
        <v>27</v>
      </c>
      <c r="G1" s="271">
        <v>28</v>
      </c>
      <c r="H1" s="272">
        <v>29</v>
      </c>
      <c r="I1" s="272">
        <v>30</v>
      </c>
      <c r="J1" s="272">
        <v>31</v>
      </c>
      <c r="K1" s="272" t="s">
        <v>177</v>
      </c>
      <c r="L1" s="273">
        <v>3</v>
      </c>
    </row>
    <row r="2" spans="1:12" ht="13.5" customHeight="1">
      <c r="A2" s="135" t="s">
        <v>38</v>
      </c>
      <c r="B2" s="134" t="s">
        <v>10</v>
      </c>
      <c r="C2" s="98">
        <v>42143</v>
      </c>
      <c r="D2" s="98">
        <v>43139</v>
      </c>
      <c r="E2" s="98">
        <v>43442</v>
      </c>
      <c r="F2" s="156">
        <v>43455</v>
      </c>
      <c r="G2" s="156">
        <v>43679</v>
      </c>
      <c r="H2" s="156">
        <v>43829</v>
      </c>
      <c r="I2" s="156">
        <v>44136</v>
      </c>
      <c r="J2" s="156">
        <v>44102</v>
      </c>
      <c r="K2" s="156">
        <v>44685</v>
      </c>
      <c r="L2" s="274">
        <f>L4+L6+L8+L10+L12+L14+L16+L18+L20</f>
        <v>46483</v>
      </c>
    </row>
    <row r="3" spans="1:12" ht="13.5" customHeight="1">
      <c r="A3" s="136"/>
      <c r="B3" s="133" t="s">
        <v>160</v>
      </c>
      <c r="C3" s="275">
        <v>868</v>
      </c>
      <c r="D3" s="275">
        <v>996</v>
      </c>
      <c r="E3" s="275">
        <v>303</v>
      </c>
      <c r="F3" s="276">
        <v>13</v>
      </c>
      <c r="G3" s="276">
        <v>224</v>
      </c>
      <c r="H3" s="276">
        <v>150</v>
      </c>
      <c r="I3" s="276">
        <v>307</v>
      </c>
      <c r="J3" s="276">
        <v>-34</v>
      </c>
      <c r="K3" s="276">
        <v>583</v>
      </c>
      <c r="L3" s="277">
        <f>L5+L7+L9+L11+L13+L15+L17+L19+L21</f>
        <v>1798</v>
      </c>
    </row>
    <row r="4" spans="1:12" ht="13.5" customHeight="1">
      <c r="A4" s="137" t="s">
        <v>39</v>
      </c>
      <c r="B4" s="130" t="s">
        <v>10</v>
      </c>
      <c r="C4" s="11">
        <v>3013</v>
      </c>
      <c r="D4" s="11">
        <v>3067</v>
      </c>
      <c r="E4" s="11">
        <v>2989</v>
      </c>
      <c r="F4" s="12">
        <v>2972</v>
      </c>
      <c r="G4" s="12">
        <v>2932</v>
      </c>
      <c r="H4" s="12">
        <v>2952</v>
      </c>
      <c r="I4" s="12">
        <v>3002</v>
      </c>
      <c r="J4" s="12">
        <v>3013</v>
      </c>
      <c r="K4" s="12">
        <v>3059</v>
      </c>
      <c r="L4" s="278">
        <v>3002</v>
      </c>
    </row>
    <row r="5" spans="1:12" ht="13.5" customHeight="1">
      <c r="A5" s="138"/>
      <c r="B5" s="133" t="s">
        <v>160</v>
      </c>
      <c r="C5" s="276">
        <v>25</v>
      </c>
      <c r="D5" s="276">
        <v>54</v>
      </c>
      <c r="E5" s="276">
        <v>-78</v>
      </c>
      <c r="F5" s="276">
        <v>-17</v>
      </c>
      <c r="G5" s="276">
        <v>-40</v>
      </c>
      <c r="H5" s="276">
        <v>20</v>
      </c>
      <c r="I5" s="276">
        <v>50</v>
      </c>
      <c r="J5" s="276">
        <v>11</v>
      </c>
      <c r="K5" s="276">
        <v>46</v>
      </c>
      <c r="L5" s="277">
        <f>L4-K4</f>
        <v>-57</v>
      </c>
    </row>
    <row r="6" spans="1:12" ht="13.5" customHeight="1">
      <c r="A6" s="137" t="s">
        <v>20</v>
      </c>
      <c r="B6" s="130" t="s">
        <v>10</v>
      </c>
      <c r="C6" s="11">
        <v>3476</v>
      </c>
      <c r="D6" s="11">
        <v>3471</v>
      </c>
      <c r="E6" s="11">
        <v>3469</v>
      </c>
      <c r="F6" s="77">
        <v>3464</v>
      </c>
      <c r="G6" s="77">
        <v>3455</v>
      </c>
      <c r="H6" s="77">
        <v>3461</v>
      </c>
      <c r="I6" s="77">
        <v>3482</v>
      </c>
      <c r="J6" s="77">
        <v>3426</v>
      </c>
      <c r="K6" s="77">
        <v>3403</v>
      </c>
      <c r="L6" s="279">
        <v>3413</v>
      </c>
    </row>
    <row r="7" spans="1:12" ht="13.5" customHeight="1">
      <c r="A7" s="138"/>
      <c r="B7" s="133" t="s">
        <v>160</v>
      </c>
      <c r="C7" s="276">
        <v>108</v>
      </c>
      <c r="D7" s="276">
        <v>-5</v>
      </c>
      <c r="E7" s="276">
        <v>-2</v>
      </c>
      <c r="F7" s="276">
        <v>-5</v>
      </c>
      <c r="G7" s="276">
        <v>-9</v>
      </c>
      <c r="H7" s="276">
        <v>6</v>
      </c>
      <c r="I7" s="276">
        <v>21</v>
      </c>
      <c r="J7" s="276">
        <v>-56</v>
      </c>
      <c r="K7" s="276">
        <v>-23</v>
      </c>
      <c r="L7" s="277">
        <f>L6-K6</f>
        <v>10</v>
      </c>
    </row>
    <row r="8" spans="1:12" ht="13.5" customHeight="1">
      <c r="A8" s="137" t="s">
        <v>21</v>
      </c>
      <c r="B8" s="130" t="s">
        <v>10</v>
      </c>
      <c r="C8" s="11">
        <v>9035</v>
      </c>
      <c r="D8" s="11">
        <v>9266</v>
      </c>
      <c r="E8" s="11">
        <v>9195</v>
      </c>
      <c r="F8" s="12">
        <v>9358</v>
      </c>
      <c r="G8" s="12">
        <v>9657</v>
      </c>
      <c r="H8" s="12">
        <v>9770</v>
      </c>
      <c r="I8" s="12">
        <v>9901</v>
      </c>
      <c r="J8" s="12">
        <v>9939</v>
      </c>
      <c r="K8" s="12">
        <v>10116</v>
      </c>
      <c r="L8" s="278">
        <v>10267</v>
      </c>
    </row>
    <row r="9" spans="1:12" ht="13.5" customHeight="1">
      <c r="A9" s="138"/>
      <c r="B9" s="133" t="s">
        <v>160</v>
      </c>
      <c r="C9" s="276">
        <v>91</v>
      </c>
      <c r="D9" s="276">
        <v>231</v>
      </c>
      <c r="E9" s="276">
        <v>-71</v>
      </c>
      <c r="F9" s="276">
        <v>163</v>
      </c>
      <c r="G9" s="276">
        <v>299</v>
      </c>
      <c r="H9" s="276">
        <v>113</v>
      </c>
      <c r="I9" s="276">
        <v>131</v>
      </c>
      <c r="J9" s="276">
        <v>38</v>
      </c>
      <c r="K9" s="276">
        <v>177</v>
      </c>
      <c r="L9" s="277">
        <f>L8-K8</f>
        <v>151</v>
      </c>
    </row>
    <row r="10" spans="1:12" ht="13.5" customHeight="1">
      <c r="A10" s="137" t="s">
        <v>22</v>
      </c>
      <c r="B10" s="130" t="s">
        <v>10</v>
      </c>
      <c r="C10" s="11">
        <v>5897</v>
      </c>
      <c r="D10" s="11">
        <v>6031</v>
      </c>
      <c r="E10" s="11">
        <v>6044</v>
      </c>
      <c r="F10" s="12">
        <v>6025</v>
      </c>
      <c r="G10" s="12">
        <v>5999</v>
      </c>
      <c r="H10" s="12">
        <v>6044</v>
      </c>
      <c r="I10" s="12">
        <v>6217</v>
      </c>
      <c r="J10" s="12">
        <v>6227</v>
      </c>
      <c r="K10" s="12">
        <v>6290</v>
      </c>
      <c r="L10" s="278">
        <v>6333</v>
      </c>
    </row>
    <row r="11" spans="1:12" ht="13.5" customHeight="1">
      <c r="A11" s="138"/>
      <c r="B11" s="133" t="s">
        <v>160</v>
      </c>
      <c r="C11" s="276">
        <v>83</v>
      </c>
      <c r="D11" s="276">
        <v>134</v>
      </c>
      <c r="E11" s="276">
        <v>13</v>
      </c>
      <c r="F11" s="276">
        <v>-19</v>
      </c>
      <c r="G11" s="276">
        <v>-26</v>
      </c>
      <c r="H11" s="276">
        <v>45</v>
      </c>
      <c r="I11" s="276">
        <v>173</v>
      </c>
      <c r="J11" s="276">
        <v>10</v>
      </c>
      <c r="K11" s="276">
        <v>63</v>
      </c>
      <c r="L11" s="277">
        <f>L10-K10</f>
        <v>43</v>
      </c>
    </row>
    <row r="12" spans="1:12" ht="13.5" customHeight="1">
      <c r="A12" s="137" t="s">
        <v>23</v>
      </c>
      <c r="B12" s="130" t="s">
        <v>10</v>
      </c>
      <c r="C12" s="11">
        <v>3727</v>
      </c>
      <c r="D12" s="11">
        <v>3987</v>
      </c>
      <c r="E12" s="11">
        <v>3987</v>
      </c>
      <c r="F12" s="12">
        <v>3907</v>
      </c>
      <c r="G12" s="12">
        <v>3994</v>
      </c>
      <c r="H12" s="12">
        <v>3968</v>
      </c>
      <c r="I12" s="12">
        <v>3970</v>
      </c>
      <c r="J12" s="12">
        <v>3962</v>
      </c>
      <c r="K12" s="12">
        <v>3937</v>
      </c>
      <c r="L12" s="278">
        <v>5304</v>
      </c>
    </row>
    <row r="13" spans="1:12" ht="13.5" customHeight="1">
      <c r="A13" s="138"/>
      <c r="B13" s="133" t="s">
        <v>160</v>
      </c>
      <c r="C13" s="276">
        <v>67</v>
      </c>
      <c r="D13" s="276">
        <v>260</v>
      </c>
      <c r="E13" s="276">
        <v>0</v>
      </c>
      <c r="F13" s="276">
        <v>-80</v>
      </c>
      <c r="G13" s="276">
        <v>87</v>
      </c>
      <c r="H13" s="276">
        <v>-26</v>
      </c>
      <c r="I13" s="276">
        <v>2</v>
      </c>
      <c r="J13" s="276">
        <v>-8</v>
      </c>
      <c r="K13" s="276">
        <v>-25</v>
      </c>
      <c r="L13" s="277">
        <f>L12-K12</f>
        <v>1367</v>
      </c>
    </row>
    <row r="14" spans="1:12" ht="13.5" customHeight="1">
      <c r="A14" s="137" t="s">
        <v>24</v>
      </c>
      <c r="B14" s="130" t="s">
        <v>10</v>
      </c>
      <c r="C14" s="11">
        <v>4062</v>
      </c>
      <c r="D14" s="11">
        <v>4188</v>
      </c>
      <c r="E14" s="11">
        <v>4187</v>
      </c>
      <c r="F14" s="12">
        <v>4100</v>
      </c>
      <c r="G14" s="12">
        <v>4063</v>
      </c>
      <c r="H14" s="12">
        <v>4134</v>
      </c>
      <c r="I14" s="12">
        <v>4153</v>
      </c>
      <c r="J14" s="12">
        <v>4119</v>
      </c>
      <c r="K14" s="12">
        <v>4114</v>
      </c>
      <c r="L14" s="278">
        <v>4477</v>
      </c>
    </row>
    <row r="15" spans="1:12" ht="13.5" customHeight="1">
      <c r="A15" s="138"/>
      <c r="B15" s="133" t="s">
        <v>160</v>
      </c>
      <c r="C15" s="276">
        <v>96</v>
      </c>
      <c r="D15" s="276">
        <v>126</v>
      </c>
      <c r="E15" s="276">
        <v>-1</v>
      </c>
      <c r="F15" s="276">
        <v>-87</v>
      </c>
      <c r="G15" s="276">
        <v>-37</v>
      </c>
      <c r="H15" s="276">
        <v>71</v>
      </c>
      <c r="I15" s="276">
        <v>19</v>
      </c>
      <c r="J15" s="276">
        <v>-34</v>
      </c>
      <c r="K15" s="276">
        <v>-5</v>
      </c>
      <c r="L15" s="277">
        <f>L14-K14</f>
        <v>363</v>
      </c>
    </row>
    <row r="16" spans="1:12" ht="13.5" customHeight="1">
      <c r="A16" s="137" t="s">
        <v>25</v>
      </c>
      <c r="B16" s="130" t="s">
        <v>10</v>
      </c>
      <c r="C16" s="11">
        <v>5021</v>
      </c>
      <c r="D16" s="11">
        <v>5069</v>
      </c>
      <c r="E16" s="11">
        <v>4945</v>
      </c>
      <c r="F16" s="12">
        <v>4922</v>
      </c>
      <c r="G16" s="12">
        <v>4883</v>
      </c>
      <c r="H16" s="12">
        <v>4862</v>
      </c>
      <c r="I16" s="12">
        <v>4840</v>
      </c>
      <c r="J16" s="12">
        <v>4844</v>
      </c>
      <c r="K16" s="12">
        <v>5209</v>
      </c>
      <c r="L16" s="278">
        <v>5184</v>
      </c>
    </row>
    <row r="17" spans="1:12" ht="13.5" customHeight="1">
      <c r="A17" s="138"/>
      <c r="B17" s="133" t="s">
        <v>160</v>
      </c>
      <c r="C17" s="276">
        <v>-19</v>
      </c>
      <c r="D17" s="276">
        <v>48</v>
      </c>
      <c r="E17" s="276">
        <v>-124</v>
      </c>
      <c r="F17" s="276">
        <v>-23</v>
      </c>
      <c r="G17" s="276">
        <v>-39</v>
      </c>
      <c r="H17" s="276">
        <v>-21</v>
      </c>
      <c r="I17" s="276">
        <v>-22</v>
      </c>
      <c r="J17" s="276">
        <v>4</v>
      </c>
      <c r="K17" s="276">
        <v>365</v>
      </c>
      <c r="L17" s="277">
        <f>L16-K16</f>
        <v>-25</v>
      </c>
    </row>
    <row r="18" spans="1:12" ht="13.5" customHeight="1">
      <c r="A18" s="137" t="s">
        <v>26</v>
      </c>
      <c r="B18" s="130" t="s">
        <v>10</v>
      </c>
      <c r="C18" s="11">
        <v>3286</v>
      </c>
      <c r="D18" s="11">
        <v>3340</v>
      </c>
      <c r="E18" s="11">
        <v>3650</v>
      </c>
      <c r="F18" s="12">
        <v>3725</v>
      </c>
      <c r="G18" s="12">
        <v>3756</v>
      </c>
      <c r="H18" s="12">
        <v>3675</v>
      </c>
      <c r="I18" s="12">
        <v>3644</v>
      </c>
      <c r="J18" s="12">
        <v>3640</v>
      </c>
      <c r="K18" s="12">
        <v>3677</v>
      </c>
      <c r="L18" s="278">
        <v>3691</v>
      </c>
    </row>
    <row r="19" spans="1:12" ht="13.5" customHeight="1">
      <c r="A19" s="138"/>
      <c r="B19" s="133" t="s">
        <v>160</v>
      </c>
      <c r="C19" s="276">
        <v>-12</v>
      </c>
      <c r="D19" s="276">
        <v>54</v>
      </c>
      <c r="E19" s="276">
        <v>310</v>
      </c>
      <c r="F19" s="276">
        <v>75</v>
      </c>
      <c r="G19" s="276">
        <v>31</v>
      </c>
      <c r="H19" s="276">
        <v>-81</v>
      </c>
      <c r="I19" s="276">
        <v>-31</v>
      </c>
      <c r="J19" s="276">
        <v>-4</v>
      </c>
      <c r="K19" s="276">
        <v>37</v>
      </c>
      <c r="L19" s="277">
        <f>L18-K18</f>
        <v>14</v>
      </c>
    </row>
    <row r="20" spans="1:12" ht="13.5" customHeight="1">
      <c r="A20" s="137" t="s">
        <v>27</v>
      </c>
      <c r="B20" s="130" t="s">
        <v>10</v>
      </c>
      <c r="C20" s="11">
        <v>4626</v>
      </c>
      <c r="D20" s="11">
        <v>4720</v>
      </c>
      <c r="E20" s="11">
        <v>4976</v>
      </c>
      <c r="F20" s="12">
        <v>4982</v>
      </c>
      <c r="G20" s="12">
        <v>4940</v>
      </c>
      <c r="H20" s="12">
        <v>4963</v>
      </c>
      <c r="I20" s="12">
        <v>4927</v>
      </c>
      <c r="J20" s="12">
        <v>4932</v>
      </c>
      <c r="K20" s="12">
        <v>4880</v>
      </c>
      <c r="L20" s="278">
        <v>4812</v>
      </c>
    </row>
    <row r="21" spans="1:12" ht="13.5" customHeight="1">
      <c r="A21" s="139"/>
      <c r="B21" s="132" t="s">
        <v>160</v>
      </c>
      <c r="C21" s="276">
        <v>429</v>
      </c>
      <c r="D21" s="276">
        <v>94</v>
      </c>
      <c r="E21" s="276">
        <v>256</v>
      </c>
      <c r="F21" s="280">
        <v>6</v>
      </c>
      <c r="G21" s="280">
        <v>-42</v>
      </c>
      <c r="H21" s="280">
        <v>23</v>
      </c>
      <c r="I21" s="280">
        <v>-36</v>
      </c>
      <c r="J21" s="280">
        <v>5</v>
      </c>
      <c r="K21" s="276">
        <v>-52</v>
      </c>
      <c r="L21" s="277">
        <f>L20-K20</f>
        <v>-68</v>
      </c>
    </row>
    <row r="22" spans="1:12" ht="13.5" customHeight="1">
      <c r="A22" s="137" t="s">
        <v>40</v>
      </c>
      <c r="B22" s="130" t="s">
        <v>10</v>
      </c>
      <c r="C22" s="98">
        <v>19172</v>
      </c>
      <c r="D22" s="98">
        <v>19569</v>
      </c>
      <c r="E22" s="98">
        <v>19595</v>
      </c>
      <c r="F22" s="156">
        <v>20353</v>
      </c>
      <c r="G22" s="156">
        <v>20639</v>
      </c>
      <c r="H22" s="156">
        <v>22229</v>
      </c>
      <c r="I22" s="156">
        <v>22473</v>
      </c>
      <c r="J22" s="156">
        <v>22521</v>
      </c>
      <c r="K22" s="156">
        <v>22751</v>
      </c>
      <c r="L22" s="274">
        <f>L24+L26+L28+L30+L32+L34+L36</f>
        <v>22727</v>
      </c>
    </row>
    <row r="23" spans="1:12" ht="13.5" customHeight="1">
      <c r="A23" s="138"/>
      <c r="B23" s="133" t="s">
        <v>160</v>
      </c>
      <c r="C23" s="275">
        <v>-27</v>
      </c>
      <c r="D23" s="275">
        <v>397</v>
      </c>
      <c r="E23" s="275">
        <v>26</v>
      </c>
      <c r="F23" s="276">
        <v>758</v>
      </c>
      <c r="G23" s="276">
        <v>286</v>
      </c>
      <c r="H23" s="276">
        <v>1590</v>
      </c>
      <c r="I23" s="276">
        <v>244</v>
      </c>
      <c r="J23" s="276">
        <v>48</v>
      </c>
      <c r="K23" s="276">
        <v>230</v>
      </c>
      <c r="L23" s="277">
        <f>L25+L27+L29+L31+L33+L35+L37</f>
        <v>-24</v>
      </c>
    </row>
    <row r="24" spans="1:12" ht="13.5" customHeight="1">
      <c r="A24" s="137" t="s">
        <v>39</v>
      </c>
      <c r="B24" s="130" t="s">
        <v>10</v>
      </c>
      <c r="C24" s="11">
        <v>1985</v>
      </c>
      <c r="D24" s="11">
        <v>2035</v>
      </c>
      <c r="E24" s="11">
        <v>2047</v>
      </c>
      <c r="F24" s="12">
        <v>2024</v>
      </c>
      <c r="G24" s="12">
        <v>1997</v>
      </c>
      <c r="H24" s="12">
        <v>2047</v>
      </c>
      <c r="I24" s="12">
        <v>2060</v>
      </c>
      <c r="J24" s="12">
        <v>2098</v>
      </c>
      <c r="K24" s="12">
        <v>2108</v>
      </c>
      <c r="L24" s="278">
        <v>2101</v>
      </c>
    </row>
    <row r="25" spans="1:12" ht="13.5" customHeight="1">
      <c r="A25" s="138"/>
      <c r="B25" s="133" t="s">
        <v>160</v>
      </c>
      <c r="C25" s="276">
        <v>-10</v>
      </c>
      <c r="D25" s="276">
        <v>50</v>
      </c>
      <c r="E25" s="276">
        <v>12</v>
      </c>
      <c r="F25" s="276">
        <v>-23</v>
      </c>
      <c r="G25" s="276">
        <v>-27</v>
      </c>
      <c r="H25" s="276">
        <v>50</v>
      </c>
      <c r="I25" s="276">
        <v>13</v>
      </c>
      <c r="J25" s="276">
        <v>38</v>
      </c>
      <c r="K25" s="276">
        <v>10</v>
      </c>
      <c r="L25" s="277">
        <f>L24-K24</f>
        <v>-7</v>
      </c>
    </row>
    <row r="26" spans="1:12" ht="13.5" customHeight="1">
      <c r="A26" s="137" t="s">
        <v>20</v>
      </c>
      <c r="B26" s="130" t="s">
        <v>10</v>
      </c>
      <c r="C26" s="11">
        <v>3627</v>
      </c>
      <c r="D26" s="11">
        <v>3789</v>
      </c>
      <c r="E26" s="11">
        <v>3847</v>
      </c>
      <c r="F26" s="12">
        <v>3795</v>
      </c>
      <c r="G26" s="12">
        <v>3827</v>
      </c>
      <c r="H26" s="12">
        <v>3852</v>
      </c>
      <c r="I26" s="12">
        <v>3810</v>
      </c>
      <c r="J26" s="12">
        <v>3820</v>
      </c>
      <c r="K26" s="12">
        <v>3875</v>
      </c>
      <c r="L26" s="278">
        <v>3823</v>
      </c>
    </row>
    <row r="27" spans="1:12" ht="13.5" customHeight="1">
      <c r="A27" s="138"/>
      <c r="B27" s="133" t="s">
        <v>160</v>
      </c>
      <c r="C27" s="276">
        <v>19</v>
      </c>
      <c r="D27" s="276">
        <v>162</v>
      </c>
      <c r="E27" s="276">
        <v>58</v>
      </c>
      <c r="F27" s="276">
        <v>-52</v>
      </c>
      <c r="G27" s="276">
        <v>32</v>
      </c>
      <c r="H27" s="276">
        <v>25</v>
      </c>
      <c r="I27" s="276">
        <v>-42</v>
      </c>
      <c r="J27" s="276">
        <v>10</v>
      </c>
      <c r="K27" s="276">
        <v>55</v>
      </c>
      <c r="L27" s="277">
        <f>L26-K26</f>
        <v>-52</v>
      </c>
    </row>
    <row r="28" spans="1:12" ht="13.5" customHeight="1">
      <c r="A28" s="137" t="s">
        <v>21</v>
      </c>
      <c r="B28" s="130" t="s">
        <v>10</v>
      </c>
      <c r="C28" s="11">
        <v>1408</v>
      </c>
      <c r="D28" s="11">
        <v>1369</v>
      </c>
      <c r="E28" s="11">
        <v>1408</v>
      </c>
      <c r="F28" s="12">
        <v>1392</v>
      </c>
      <c r="G28" s="12">
        <v>1575</v>
      </c>
      <c r="H28" s="12">
        <v>2002</v>
      </c>
      <c r="I28" s="12">
        <v>2201</v>
      </c>
      <c r="J28" s="12">
        <v>2253</v>
      </c>
      <c r="K28" s="12">
        <v>2271</v>
      </c>
      <c r="L28" s="278">
        <v>2319</v>
      </c>
    </row>
    <row r="29" spans="1:12" ht="13.5" customHeight="1">
      <c r="A29" s="138"/>
      <c r="B29" s="133" t="s">
        <v>160</v>
      </c>
      <c r="C29" s="276">
        <v>32</v>
      </c>
      <c r="D29" s="276">
        <v>-39</v>
      </c>
      <c r="E29" s="276">
        <v>39</v>
      </c>
      <c r="F29" s="276">
        <v>-16</v>
      </c>
      <c r="G29" s="276">
        <v>183</v>
      </c>
      <c r="H29" s="276">
        <v>427</v>
      </c>
      <c r="I29" s="276">
        <v>199</v>
      </c>
      <c r="J29" s="276">
        <v>52</v>
      </c>
      <c r="K29" s="276">
        <v>18</v>
      </c>
      <c r="L29" s="277">
        <f>L28-K28</f>
        <v>48</v>
      </c>
    </row>
    <row r="30" spans="1:12" ht="13.5" customHeight="1">
      <c r="A30" s="137" t="s">
        <v>22</v>
      </c>
      <c r="B30" s="130" t="s">
        <v>10</v>
      </c>
      <c r="C30" s="11">
        <v>3196</v>
      </c>
      <c r="D30" s="11">
        <v>3295</v>
      </c>
      <c r="E30" s="11">
        <v>3281</v>
      </c>
      <c r="F30" s="12">
        <v>3326</v>
      </c>
      <c r="G30" s="12">
        <v>3324</v>
      </c>
      <c r="H30" s="12">
        <v>3357</v>
      </c>
      <c r="I30" s="12">
        <v>3322</v>
      </c>
      <c r="J30" s="12">
        <v>3355</v>
      </c>
      <c r="K30" s="12">
        <v>3369</v>
      </c>
      <c r="L30" s="278">
        <v>3331</v>
      </c>
    </row>
    <row r="31" spans="1:12" ht="13.5" customHeight="1">
      <c r="A31" s="138"/>
      <c r="B31" s="133" t="s">
        <v>160</v>
      </c>
      <c r="C31" s="276">
        <v>-20</v>
      </c>
      <c r="D31" s="276">
        <v>99</v>
      </c>
      <c r="E31" s="276">
        <v>-14</v>
      </c>
      <c r="F31" s="276">
        <v>45</v>
      </c>
      <c r="G31" s="276">
        <v>-2</v>
      </c>
      <c r="H31" s="276">
        <v>33</v>
      </c>
      <c r="I31" s="276">
        <v>-35</v>
      </c>
      <c r="J31" s="276">
        <v>33</v>
      </c>
      <c r="K31" s="276">
        <v>14</v>
      </c>
      <c r="L31" s="277">
        <f>L30-K30</f>
        <v>-38</v>
      </c>
    </row>
    <row r="32" spans="1:12" ht="13.5" customHeight="1">
      <c r="A32" s="137" t="s">
        <v>23</v>
      </c>
      <c r="B32" s="130" t="s">
        <v>10</v>
      </c>
      <c r="C32" s="11">
        <v>2555</v>
      </c>
      <c r="D32" s="11">
        <v>2627</v>
      </c>
      <c r="E32" s="11">
        <v>2651</v>
      </c>
      <c r="F32" s="12">
        <v>2681</v>
      </c>
      <c r="G32" s="12">
        <v>2669</v>
      </c>
      <c r="H32" s="12">
        <v>2673</v>
      </c>
      <c r="I32" s="12">
        <v>2645</v>
      </c>
      <c r="J32" s="12">
        <v>2656</v>
      </c>
      <c r="K32" s="12">
        <v>2761</v>
      </c>
      <c r="L32" s="278">
        <v>2763</v>
      </c>
    </row>
    <row r="33" spans="1:12" ht="13.5" customHeight="1">
      <c r="A33" s="138"/>
      <c r="B33" s="133" t="s">
        <v>160</v>
      </c>
      <c r="C33" s="276">
        <v>4</v>
      </c>
      <c r="D33" s="276">
        <v>72</v>
      </c>
      <c r="E33" s="276">
        <v>24</v>
      </c>
      <c r="F33" s="276">
        <v>30</v>
      </c>
      <c r="G33" s="276">
        <v>-12</v>
      </c>
      <c r="H33" s="276">
        <v>4</v>
      </c>
      <c r="I33" s="276">
        <v>-28</v>
      </c>
      <c r="J33" s="276">
        <v>11</v>
      </c>
      <c r="K33" s="276">
        <v>105</v>
      </c>
      <c r="L33" s="277">
        <f>L32-K32</f>
        <v>2</v>
      </c>
    </row>
    <row r="34" spans="1:12" ht="13.5" customHeight="1">
      <c r="A34" s="137" t="s">
        <v>24</v>
      </c>
      <c r="B34" s="130" t="s">
        <v>10</v>
      </c>
      <c r="C34" s="11">
        <v>4678</v>
      </c>
      <c r="D34" s="11">
        <v>4728</v>
      </c>
      <c r="E34" s="11">
        <v>4578</v>
      </c>
      <c r="F34" s="12">
        <v>5394</v>
      </c>
      <c r="G34" s="12">
        <v>5500</v>
      </c>
      <c r="H34" s="12">
        <v>6446</v>
      </c>
      <c r="I34" s="12">
        <v>6556</v>
      </c>
      <c r="J34" s="12">
        <v>6485</v>
      </c>
      <c r="K34" s="12">
        <v>6529</v>
      </c>
      <c r="L34" s="278">
        <v>6510</v>
      </c>
    </row>
    <row r="35" spans="1:12" ht="13.5" customHeight="1">
      <c r="A35" s="138"/>
      <c r="B35" s="133" t="s">
        <v>160</v>
      </c>
      <c r="C35" s="276">
        <v>-40</v>
      </c>
      <c r="D35" s="276">
        <v>50</v>
      </c>
      <c r="E35" s="276">
        <v>-150</v>
      </c>
      <c r="F35" s="276">
        <v>816</v>
      </c>
      <c r="G35" s="276">
        <v>106</v>
      </c>
      <c r="H35" s="276">
        <v>946</v>
      </c>
      <c r="I35" s="276">
        <v>110</v>
      </c>
      <c r="J35" s="276">
        <v>-71</v>
      </c>
      <c r="K35" s="276">
        <v>44</v>
      </c>
      <c r="L35" s="277">
        <f>L34-K34</f>
        <v>-19</v>
      </c>
    </row>
    <row r="36" spans="1:12" ht="13.5" customHeight="1">
      <c r="A36" s="137" t="s">
        <v>25</v>
      </c>
      <c r="B36" s="130" t="s">
        <v>10</v>
      </c>
      <c r="C36" s="11">
        <v>1723</v>
      </c>
      <c r="D36" s="11">
        <v>1726</v>
      </c>
      <c r="E36" s="11">
        <v>1783</v>
      </c>
      <c r="F36" s="12">
        <v>1741</v>
      </c>
      <c r="G36" s="12">
        <v>1747</v>
      </c>
      <c r="H36" s="12">
        <v>1852</v>
      </c>
      <c r="I36" s="12">
        <v>1879</v>
      </c>
      <c r="J36" s="12">
        <v>1854</v>
      </c>
      <c r="K36" s="12">
        <v>1838</v>
      </c>
      <c r="L36" s="278">
        <v>1880</v>
      </c>
    </row>
    <row r="37" spans="1:12" ht="13.5" customHeight="1">
      <c r="A37" s="139"/>
      <c r="B37" s="132" t="s">
        <v>160</v>
      </c>
      <c r="C37" s="276">
        <v>-12</v>
      </c>
      <c r="D37" s="276">
        <v>3</v>
      </c>
      <c r="E37" s="276">
        <v>57</v>
      </c>
      <c r="F37" s="276">
        <v>-42</v>
      </c>
      <c r="G37" s="276">
        <v>6</v>
      </c>
      <c r="H37" s="276">
        <v>105</v>
      </c>
      <c r="I37" s="276">
        <v>27</v>
      </c>
      <c r="J37" s="276">
        <v>-25</v>
      </c>
      <c r="K37" s="276">
        <v>-16</v>
      </c>
      <c r="L37" s="277">
        <f>L36-K36</f>
        <v>42</v>
      </c>
    </row>
    <row r="38" spans="1:12" ht="13.5" customHeight="1">
      <c r="A38" s="137" t="s">
        <v>41</v>
      </c>
      <c r="B38" s="130" t="s">
        <v>10</v>
      </c>
      <c r="C38" s="98">
        <v>15180</v>
      </c>
      <c r="D38" s="98">
        <v>15430</v>
      </c>
      <c r="E38" s="98">
        <v>15369</v>
      </c>
      <c r="F38" s="156">
        <v>15646</v>
      </c>
      <c r="G38" s="156">
        <v>15523</v>
      </c>
      <c r="H38" s="156">
        <v>15656</v>
      </c>
      <c r="I38" s="156">
        <v>15853</v>
      </c>
      <c r="J38" s="156">
        <v>16066</v>
      </c>
      <c r="K38" s="156">
        <v>16126</v>
      </c>
      <c r="L38" s="274">
        <f>L40+L42+L44+L46+L48</f>
        <v>15986</v>
      </c>
    </row>
    <row r="39" spans="1:12" ht="13.5" customHeight="1">
      <c r="A39" s="138"/>
      <c r="B39" s="133" t="s">
        <v>160</v>
      </c>
      <c r="C39" s="276">
        <v>-239</v>
      </c>
      <c r="D39" s="276">
        <v>250</v>
      </c>
      <c r="E39" s="276">
        <v>-61</v>
      </c>
      <c r="F39" s="276">
        <v>208</v>
      </c>
      <c r="G39" s="276">
        <v>-54</v>
      </c>
      <c r="H39" s="276">
        <v>133</v>
      </c>
      <c r="I39" s="276">
        <v>197</v>
      </c>
      <c r="J39" s="276">
        <v>213</v>
      </c>
      <c r="K39" s="276">
        <v>60</v>
      </c>
      <c r="L39" s="277">
        <f>L41+L43+L45+L47+L49</f>
        <v>-140</v>
      </c>
    </row>
    <row r="40" spans="1:12" ht="13.5" customHeight="1">
      <c r="A40" s="137" t="s">
        <v>39</v>
      </c>
      <c r="B40" s="130" t="s">
        <v>10</v>
      </c>
      <c r="C40" s="11">
        <v>4458</v>
      </c>
      <c r="D40" s="11">
        <v>4548</v>
      </c>
      <c r="E40" s="11">
        <v>4523</v>
      </c>
      <c r="F40" s="12">
        <v>4533</v>
      </c>
      <c r="G40" s="12">
        <v>4509</v>
      </c>
      <c r="H40" s="12">
        <v>4498</v>
      </c>
      <c r="I40" s="12">
        <v>4610</v>
      </c>
      <c r="J40" s="12">
        <v>4745</v>
      </c>
      <c r="K40" s="12">
        <v>4818</v>
      </c>
      <c r="L40" s="278">
        <v>4832</v>
      </c>
    </row>
    <row r="41" spans="1:12" ht="13.5" customHeight="1">
      <c r="A41" s="138"/>
      <c r="B41" s="133" t="s">
        <v>160</v>
      </c>
      <c r="C41" s="276">
        <v>-89</v>
      </c>
      <c r="D41" s="276">
        <v>90</v>
      </c>
      <c r="E41" s="276">
        <v>-25</v>
      </c>
      <c r="F41" s="276">
        <v>10</v>
      </c>
      <c r="G41" s="276">
        <v>-24</v>
      </c>
      <c r="H41" s="276">
        <v>-11</v>
      </c>
      <c r="I41" s="276">
        <v>112</v>
      </c>
      <c r="J41" s="276">
        <v>135</v>
      </c>
      <c r="K41" s="276">
        <v>73</v>
      </c>
      <c r="L41" s="277">
        <f>L40-K40</f>
        <v>14</v>
      </c>
    </row>
    <row r="42" spans="1:12" ht="13.5" customHeight="1">
      <c r="A42" s="137" t="s">
        <v>20</v>
      </c>
      <c r="B42" s="130" t="s">
        <v>10</v>
      </c>
      <c r="C42" s="11">
        <v>3334</v>
      </c>
      <c r="D42" s="11">
        <v>3359</v>
      </c>
      <c r="E42" s="11">
        <v>3373</v>
      </c>
      <c r="F42" s="12">
        <v>3404</v>
      </c>
      <c r="G42" s="12">
        <v>3443</v>
      </c>
      <c r="H42" s="12">
        <v>3427</v>
      </c>
      <c r="I42" s="12">
        <v>3482</v>
      </c>
      <c r="J42" s="12">
        <v>3464</v>
      </c>
      <c r="K42" s="12">
        <v>3469</v>
      </c>
      <c r="L42" s="278">
        <v>3363</v>
      </c>
    </row>
    <row r="43" spans="1:12" ht="13.5" customHeight="1">
      <c r="A43" s="138"/>
      <c r="B43" s="133" t="s">
        <v>160</v>
      </c>
      <c r="C43" s="276">
        <v>-5</v>
      </c>
      <c r="D43" s="276">
        <v>25</v>
      </c>
      <c r="E43" s="276">
        <v>14</v>
      </c>
      <c r="F43" s="276">
        <v>31</v>
      </c>
      <c r="G43" s="276">
        <v>39</v>
      </c>
      <c r="H43" s="276">
        <v>-16</v>
      </c>
      <c r="I43" s="276">
        <v>55</v>
      </c>
      <c r="J43" s="276">
        <v>-18</v>
      </c>
      <c r="K43" s="276">
        <v>5</v>
      </c>
      <c r="L43" s="277">
        <f>L42-K42</f>
        <v>-106</v>
      </c>
    </row>
    <row r="44" spans="1:12" ht="13.5" customHeight="1">
      <c r="A44" s="137" t="s">
        <v>21</v>
      </c>
      <c r="B44" s="130" t="s">
        <v>10</v>
      </c>
      <c r="C44" s="11">
        <v>2246</v>
      </c>
      <c r="D44" s="11">
        <v>2283</v>
      </c>
      <c r="E44" s="11">
        <v>2297</v>
      </c>
      <c r="F44" s="12">
        <v>2300</v>
      </c>
      <c r="G44" s="12">
        <v>2281</v>
      </c>
      <c r="H44" s="12">
        <v>2313</v>
      </c>
      <c r="I44" s="12">
        <v>2369</v>
      </c>
      <c r="J44" s="12">
        <v>2385</v>
      </c>
      <c r="K44" s="12">
        <v>2371</v>
      </c>
      <c r="L44" s="278">
        <v>2361</v>
      </c>
    </row>
    <row r="45" spans="1:12" ht="13.5" customHeight="1">
      <c r="A45" s="138"/>
      <c r="B45" s="133" t="s">
        <v>160</v>
      </c>
      <c r="C45" s="276">
        <v>-46</v>
      </c>
      <c r="D45" s="276">
        <v>37</v>
      </c>
      <c r="E45" s="276">
        <v>14</v>
      </c>
      <c r="F45" s="276">
        <v>3</v>
      </c>
      <c r="G45" s="276">
        <v>-19</v>
      </c>
      <c r="H45" s="276">
        <v>32</v>
      </c>
      <c r="I45" s="276">
        <v>56</v>
      </c>
      <c r="J45" s="276">
        <v>16</v>
      </c>
      <c r="K45" s="276">
        <v>-14</v>
      </c>
      <c r="L45" s="277">
        <f>L44-K44</f>
        <v>-10</v>
      </c>
    </row>
    <row r="46" spans="1:12" ht="13.5" customHeight="1">
      <c r="A46" s="137" t="s">
        <v>22</v>
      </c>
      <c r="B46" s="130" t="s">
        <v>10</v>
      </c>
      <c r="C46" s="11">
        <v>2019</v>
      </c>
      <c r="D46" s="11">
        <v>2085</v>
      </c>
      <c r="E46" s="11">
        <v>2014</v>
      </c>
      <c r="F46" s="12">
        <v>2031</v>
      </c>
      <c r="G46" s="12">
        <v>1988</v>
      </c>
      <c r="H46" s="12">
        <v>2072</v>
      </c>
      <c r="I46" s="12">
        <v>2108</v>
      </c>
      <c r="J46" s="12">
        <v>2150</v>
      </c>
      <c r="K46" s="12">
        <v>2132</v>
      </c>
      <c r="L46" s="278">
        <v>2103</v>
      </c>
    </row>
    <row r="47" spans="1:12" ht="13.5" customHeight="1">
      <c r="A47" s="138"/>
      <c r="B47" s="133" t="s">
        <v>160</v>
      </c>
      <c r="C47" s="276">
        <v>-10</v>
      </c>
      <c r="D47" s="276">
        <v>66</v>
      </c>
      <c r="E47" s="276">
        <v>-71</v>
      </c>
      <c r="F47" s="276">
        <v>17</v>
      </c>
      <c r="G47" s="276">
        <v>-43</v>
      </c>
      <c r="H47" s="276">
        <v>84</v>
      </c>
      <c r="I47" s="276">
        <v>36</v>
      </c>
      <c r="J47" s="276">
        <v>42</v>
      </c>
      <c r="K47" s="276">
        <v>-18</v>
      </c>
      <c r="L47" s="277">
        <f>L46-K46</f>
        <v>-29</v>
      </c>
    </row>
    <row r="48" spans="1:12" ht="13.5" customHeight="1">
      <c r="A48" s="137" t="s">
        <v>23</v>
      </c>
      <c r="B48" s="130" t="s">
        <v>10</v>
      </c>
      <c r="C48" s="11">
        <v>3123</v>
      </c>
      <c r="D48" s="11">
        <v>3155</v>
      </c>
      <c r="E48" s="11">
        <v>3162</v>
      </c>
      <c r="F48" s="12">
        <v>3309</v>
      </c>
      <c r="G48" s="12">
        <v>3302</v>
      </c>
      <c r="H48" s="12">
        <v>3346</v>
      </c>
      <c r="I48" s="12">
        <v>3284</v>
      </c>
      <c r="J48" s="12">
        <v>3322</v>
      </c>
      <c r="K48" s="12">
        <v>3336</v>
      </c>
      <c r="L48" s="278">
        <v>3327</v>
      </c>
    </row>
    <row r="49" spans="1:12" ht="13.5" customHeight="1">
      <c r="A49" s="139"/>
      <c r="B49" s="133" t="s">
        <v>160</v>
      </c>
      <c r="C49" s="276">
        <v>-89</v>
      </c>
      <c r="D49" s="276">
        <v>32</v>
      </c>
      <c r="E49" s="276">
        <v>7</v>
      </c>
      <c r="F49" s="280">
        <v>147</v>
      </c>
      <c r="G49" s="280">
        <v>-7</v>
      </c>
      <c r="H49" s="280">
        <v>44</v>
      </c>
      <c r="I49" s="280">
        <v>-62</v>
      </c>
      <c r="J49" s="280">
        <v>38</v>
      </c>
      <c r="K49" s="276">
        <v>14</v>
      </c>
      <c r="L49" s="277">
        <f>L48-K48</f>
        <v>-9</v>
      </c>
    </row>
    <row r="50" spans="1:12" ht="13.5" customHeight="1">
      <c r="A50" s="135" t="s">
        <v>42</v>
      </c>
      <c r="B50" s="134" t="s">
        <v>10</v>
      </c>
      <c r="C50" s="98">
        <v>13931</v>
      </c>
      <c r="D50" s="98">
        <v>14098</v>
      </c>
      <c r="E50" s="98">
        <v>14146</v>
      </c>
      <c r="F50" s="156">
        <v>14275</v>
      </c>
      <c r="G50" s="156">
        <v>14362</v>
      </c>
      <c r="H50" s="156">
        <v>14530</v>
      </c>
      <c r="I50" s="156">
        <v>14548</v>
      </c>
      <c r="J50" s="156">
        <v>14534</v>
      </c>
      <c r="K50" s="156">
        <v>14615</v>
      </c>
      <c r="L50" s="274">
        <f>L52+L54+L56+L58</f>
        <v>14635</v>
      </c>
    </row>
    <row r="51" spans="1:12" ht="13.5" customHeight="1">
      <c r="A51" s="136"/>
      <c r="B51" s="133" t="s">
        <v>160</v>
      </c>
      <c r="C51" s="276">
        <v>-62</v>
      </c>
      <c r="D51" s="276">
        <v>167</v>
      </c>
      <c r="E51" s="276">
        <v>48</v>
      </c>
      <c r="F51" s="276">
        <v>129</v>
      </c>
      <c r="G51" s="276">
        <v>87</v>
      </c>
      <c r="H51" s="276">
        <v>168</v>
      </c>
      <c r="I51" s="276">
        <v>18</v>
      </c>
      <c r="J51" s="276">
        <v>-14</v>
      </c>
      <c r="K51" s="276">
        <v>81</v>
      </c>
      <c r="L51" s="277">
        <f>L53+L55+L57+L59</f>
        <v>20</v>
      </c>
    </row>
    <row r="52" spans="1:12" ht="13.5" customHeight="1">
      <c r="A52" s="137" t="s">
        <v>39</v>
      </c>
      <c r="B52" s="130" t="s">
        <v>10</v>
      </c>
      <c r="C52" s="11">
        <v>3930</v>
      </c>
      <c r="D52" s="11">
        <v>3951</v>
      </c>
      <c r="E52" s="11">
        <v>3964</v>
      </c>
      <c r="F52" s="12">
        <v>4060</v>
      </c>
      <c r="G52" s="12">
        <v>4166</v>
      </c>
      <c r="H52" s="12">
        <v>4210</v>
      </c>
      <c r="I52" s="12">
        <v>4226</v>
      </c>
      <c r="J52" s="12">
        <v>4233</v>
      </c>
      <c r="K52" s="12">
        <v>4279</v>
      </c>
      <c r="L52" s="278">
        <v>4280</v>
      </c>
    </row>
    <row r="53" spans="1:12" ht="13.5" customHeight="1">
      <c r="A53" s="138"/>
      <c r="B53" s="133" t="s">
        <v>160</v>
      </c>
      <c r="C53" s="276">
        <v>-2</v>
      </c>
      <c r="D53" s="276">
        <v>21</v>
      </c>
      <c r="E53" s="276">
        <v>13</v>
      </c>
      <c r="F53" s="276">
        <v>96</v>
      </c>
      <c r="G53" s="276">
        <v>106</v>
      </c>
      <c r="H53" s="276">
        <v>44</v>
      </c>
      <c r="I53" s="276">
        <v>16</v>
      </c>
      <c r="J53" s="276">
        <v>7</v>
      </c>
      <c r="K53" s="276">
        <v>46</v>
      </c>
      <c r="L53" s="277">
        <f>L52-K52</f>
        <v>1</v>
      </c>
    </row>
    <row r="54" spans="1:12" ht="13.5" customHeight="1">
      <c r="A54" s="137" t="s">
        <v>20</v>
      </c>
      <c r="B54" s="130" t="s">
        <v>10</v>
      </c>
      <c r="C54" s="11">
        <v>2811</v>
      </c>
      <c r="D54" s="11">
        <v>2848</v>
      </c>
      <c r="E54" s="11">
        <v>2865</v>
      </c>
      <c r="F54" s="12">
        <v>2908</v>
      </c>
      <c r="G54" s="12">
        <v>2943</v>
      </c>
      <c r="H54" s="12">
        <v>3000</v>
      </c>
      <c r="I54" s="12">
        <v>3053</v>
      </c>
      <c r="J54" s="12">
        <v>3028</v>
      </c>
      <c r="K54" s="12">
        <v>3108</v>
      </c>
      <c r="L54" s="278">
        <v>3151</v>
      </c>
    </row>
    <row r="55" spans="1:12" ht="13.5" customHeight="1">
      <c r="A55" s="138"/>
      <c r="B55" s="133" t="s">
        <v>160</v>
      </c>
      <c r="C55" s="276">
        <v>-9</v>
      </c>
      <c r="D55" s="276">
        <v>37</v>
      </c>
      <c r="E55" s="276">
        <v>17</v>
      </c>
      <c r="F55" s="276">
        <v>43</v>
      </c>
      <c r="G55" s="276">
        <v>35</v>
      </c>
      <c r="H55" s="276">
        <v>57</v>
      </c>
      <c r="I55" s="276">
        <v>53</v>
      </c>
      <c r="J55" s="276">
        <v>-25</v>
      </c>
      <c r="K55" s="276">
        <v>80</v>
      </c>
      <c r="L55" s="277">
        <f>L54-K54</f>
        <v>43</v>
      </c>
    </row>
    <row r="56" spans="1:12" ht="13.5" customHeight="1">
      <c r="A56" s="137" t="s">
        <v>21</v>
      </c>
      <c r="B56" s="130" t="s">
        <v>10</v>
      </c>
      <c r="C56" s="11">
        <v>3044</v>
      </c>
      <c r="D56" s="11">
        <v>3098</v>
      </c>
      <c r="E56" s="11">
        <v>3139</v>
      </c>
      <c r="F56" s="12">
        <v>3127</v>
      </c>
      <c r="G56" s="12">
        <v>3127</v>
      </c>
      <c r="H56" s="12">
        <v>3152</v>
      </c>
      <c r="I56" s="12">
        <v>3130</v>
      </c>
      <c r="J56" s="12">
        <v>3116</v>
      </c>
      <c r="K56" s="12">
        <v>3107</v>
      </c>
      <c r="L56" s="278">
        <v>3089</v>
      </c>
    </row>
    <row r="57" spans="1:12" ht="13.5" customHeight="1">
      <c r="A57" s="138"/>
      <c r="B57" s="133" t="s">
        <v>160</v>
      </c>
      <c r="C57" s="276">
        <v>-12</v>
      </c>
      <c r="D57" s="276">
        <v>54</v>
      </c>
      <c r="E57" s="276">
        <v>41</v>
      </c>
      <c r="F57" s="276">
        <v>-12</v>
      </c>
      <c r="G57" s="276">
        <v>0</v>
      </c>
      <c r="H57" s="276">
        <v>25</v>
      </c>
      <c r="I57" s="276">
        <v>-22</v>
      </c>
      <c r="J57" s="276">
        <v>-14</v>
      </c>
      <c r="K57" s="276">
        <v>-9</v>
      </c>
      <c r="L57" s="277">
        <f>L56-K56</f>
        <v>-18</v>
      </c>
    </row>
    <row r="58" spans="1:12" ht="13.5" customHeight="1">
      <c r="A58" s="137" t="s">
        <v>22</v>
      </c>
      <c r="B58" s="130" t="s">
        <v>10</v>
      </c>
      <c r="C58" s="11">
        <v>4146</v>
      </c>
      <c r="D58" s="11">
        <v>4201</v>
      </c>
      <c r="E58" s="11">
        <v>4178</v>
      </c>
      <c r="F58" s="12">
        <v>4180</v>
      </c>
      <c r="G58" s="12">
        <v>4126</v>
      </c>
      <c r="H58" s="12">
        <v>4168</v>
      </c>
      <c r="I58" s="12">
        <v>4139</v>
      </c>
      <c r="J58" s="12">
        <v>4157</v>
      </c>
      <c r="K58" s="12">
        <v>4121</v>
      </c>
      <c r="L58" s="278">
        <v>4115</v>
      </c>
    </row>
    <row r="59" spans="1:12" ht="13.5" customHeight="1" thickBot="1">
      <c r="A59" s="140"/>
      <c r="B59" s="141" t="s">
        <v>160</v>
      </c>
      <c r="C59" s="281">
        <v>-39</v>
      </c>
      <c r="D59" s="281">
        <v>55</v>
      </c>
      <c r="E59" s="281">
        <v>-23</v>
      </c>
      <c r="F59" s="281">
        <v>2</v>
      </c>
      <c r="G59" s="281">
        <v>-54</v>
      </c>
      <c r="H59" s="281">
        <v>42</v>
      </c>
      <c r="I59" s="281">
        <v>-29</v>
      </c>
      <c r="J59" s="281">
        <v>18</v>
      </c>
      <c r="K59" s="281">
        <v>-36</v>
      </c>
      <c r="L59" s="282">
        <f>L58-K58</f>
        <v>-6</v>
      </c>
    </row>
    <row r="60" spans="1:12" ht="13.5" customHeight="1">
      <c r="A60" s="568" t="s">
        <v>142</v>
      </c>
      <c r="B60" s="569"/>
      <c r="C60" s="569"/>
      <c r="D60" s="569"/>
      <c r="E60" s="569"/>
      <c r="F60" s="569"/>
      <c r="H60" s="23"/>
    </row>
  </sheetData>
  <mergeCells count="2">
    <mergeCell ref="A1:B1"/>
    <mergeCell ref="A60:F60"/>
  </mergeCells>
  <phoneticPr fontId="2"/>
  <pageMargins left="0.76" right="0.38" top="1" bottom="0.43307086614173229" header="0.55000000000000004" footer="0.19685039370078741"/>
  <pageSetup paperSize="9" scale="99" orientation="portrait" r:id="rId1"/>
  <headerFooter alignWithMargins="0">
    <oddHeader>&amp;C&amp;14第６表　町丁別人口の推移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58"/>
  <sheetViews>
    <sheetView view="pageLayout" zoomScaleNormal="100" zoomScaleSheetLayoutView="100" workbookViewId="0">
      <selection activeCell="J58" sqref="J58"/>
    </sheetView>
  </sheetViews>
  <sheetFormatPr defaultColWidth="9" defaultRowHeight="11.25"/>
  <cols>
    <col min="1" max="1" width="6.375" style="25" bestFit="1" customWidth="1"/>
    <col min="2" max="2" width="7.125" style="99" customWidth="1"/>
    <col min="3" max="3" width="7.125" style="100" customWidth="1"/>
    <col min="4" max="5" width="7.125" style="25" customWidth="1"/>
    <col min="6" max="7" width="7.125" style="165" customWidth="1"/>
    <col min="8" max="13" width="7.125" style="25" customWidth="1"/>
    <col min="14" max="16384" width="9" style="25"/>
  </cols>
  <sheetData>
    <row r="1" spans="1:13" ht="22.5" customHeight="1">
      <c r="A1" s="566" t="s">
        <v>110</v>
      </c>
      <c r="B1" s="567"/>
      <c r="C1" s="283" t="str">
        <f>町丁別推移!C1</f>
        <v>平24</v>
      </c>
      <c r="D1" s="283">
        <f>町丁別推移!D1</f>
        <v>25</v>
      </c>
      <c r="E1" s="283">
        <f>町丁別推移!E1</f>
        <v>26</v>
      </c>
      <c r="F1" s="283">
        <f>町丁別推移!F1</f>
        <v>27</v>
      </c>
      <c r="G1" s="283">
        <f>町丁別推移!G1</f>
        <v>28</v>
      </c>
      <c r="H1" s="283">
        <f>町丁別推移!H1</f>
        <v>29</v>
      </c>
      <c r="I1" s="283">
        <f>町丁別推移!I1</f>
        <v>30</v>
      </c>
      <c r="J1" s="283">
        <f>町丁別推移!J1</f>
        <v>31</v>
      </c>
      <c r="K1" s="283" t="str">
        <f>町丁別推移!K1</f>
        <v>令2</v>
      </c>
      <c r="L1" s="459">
        <f>町丁別推移!L1</f>
        <v>3</v>
      </c>
      <c r="M1" s="217"/>
    </row>
    <row r="2" spans="1:13" ht="13.5" customHeight="1">
      <c r="A2" s="137" t="s">
        <v>43</v>
      </c>
      <c r="B2" s="130" t="s">
        <v>10</v>
      </c>
      <c r="C2" s="98">
        <v>8035</v>
      </c>
      <c r="D2" s="98">
        <v>8023</v>
      </c>
      <c r="E2" s="98">
        <v>7898</v>
      </c>
      <c r="F2" s="156">
        <v>7705</v>
      </c>
      <c r="G2" s="156">
        <v>7583</v>
      </c>
      <c r="H2" s="156">
        <v>7477</v>
      </c>
      <c r="I2" s="156">
        <v>7458</v>
      </c>
      <c r="J2" s="156">
        <v>7501</v>
      </c>
      <c r="K2" s="156">
        <v>7594</v>
      </c>
      <c r="L2" s="274">
        <f>L4+L6+L8+L10</f>
        <v>7679</v>
      </c>
      <c r="M2" s="77"/>
    </row>
    <row r="3" spans="1:13" ht="13.5" customHeight="1">
      <c r="A3" s="138"/>
      <c r="B3" s="133" t="s">
        <v>160</v>
      </c>
      <c r="C3" s="275">
        <v>-18</v>
      </c>
      <c r="D3" s="275">
        <v>-12</v>
      </c>
      <c r="E3" s="275">
        <v>-125</v>
      </c>
      <c r="F3" s="276">
        <v>-193</v>
      </c>
      <c r="G3" s="276">
        <v>-122</v>
      </c>
      <c r="H3" s="276">
        <v>-106</v>
      </c>
      <c r="I3" s="276">
        <v>-19</v>
      </c>
      <c r="J3" s="276">
        <v>43</v>
      </c>
      <c r="K3" s="276">
        <v>93</v>
      </c>
      <c r="L3" s="277">
        <f>L5+L7+L9+L11</f>
        <v>85</v>
      </c>
      <c r="M3" s="101"/>
    </row>
    <row r="4" spans="1:13" ht="13.5" customHeight="1">
      <c r="A4" s="137" t="s">
        <v>39</v>
      </c>
      <c r="B4" s="130" t="s">
        <v>10</v>
      </c>
      <c r="C4" s="11">
        <v>1586</v>
      </c>
      <c r="D4" s="11">
        <v>1576</v>
      </c>
      <c r="E4" s="11">
        <v>1499</v>
      </c>
      <c r="F4" s="12">
        <v>1432</v>
      </c>
      <c r="G4" s="12">
        <v>1418</v>
      </c>
      <c r="H4" s="12">
        <v>1438</v>
      </c>
      <c r="I4" s="12">
        <v>1443</v>
      </c>
      <c r="J4" s="12">
        <v>1464</v>
      </c>
      <c r="K4" s="12">
        <v>1570</v>
      </c>
      <c r="L4" s="278">
        <v>1581</v>
      </c>
      <c r="M4" s="12"/>
    </row>
    <row r="5" spans="1:13" ht="13.5" customHeight="1">
      <c r="A5" s="138"/>
      <c r="B5" s="133" t="s">
        <v>160</v>
      </c>
      <c r="C5" s="275">
        <v>-31</v>
      </c>
      <c r="D5" s="275">
        <v>-10</v>
      </c>
      <c r="E5" s="275">
        <v>-77</v>
      </c>
      <c r="F5" s="276">
        <v>-67</v>
      </c>
      <c r="G5" s="276">
        <v>-14</v>
      </c>
      <c r="H5" s="276">
        <v>20</v>
      </c>
      <c r="I5" s="276">
        <v>5</v>
      </c>
      <c r="J5" s="276">
        <v>21</v>
      </c>
      <c r="K5" s="276">
        <v>106</v>
      </c>
      <c r="L5" s="277">
        <f>L4-K4</f>
        <v>11</v>
      </c>
      <c r="M5" s="101"/>
    </row>
    <row r="6" spans="1:13" ht="13.5" customHeight="1">
      <c r="A6" s="137" t="s">
        <v>20</v>
      </c>
      <c r="B6" s="130" t="s">
        <v>10</v>
      </c>
      <c r="C6" s="11">
        <v>2016</v>
      </c>
      <c r="D6" s="11">
        <v>2010</v>
      </c>
      <c r="E6" s="11">
        <v>2025</v>
      </c>
      <c r="F6" s="12">
        <v>1984</v>
      </c>
      <c r="G6" s="12">
        <v>2022</v>
      </c>
      <c r="H6" s="12">
        <v>2003</v>
      </c>
      <c r="I6" s="12">
        <v>2045</v>
      </c>
      <c r="J6" s="12">
        <v>2070</v>
      </c>
      <c r="K6" s="12">
        <v>2062</v>
      </c>
      <c r="L6" s="278">
        <v>2069</v>
      </c>
      <c r="M6" s="12"/>
    </row>
    <row r="7" spans="1:13" ht="13.5" customHeight="1">
      <c r="A7" s="138"/>
      <c r="B7" s="133" t="s">
        <v>160</v>
      </c>
      <c r="C7" s="275">
        <v>29</v>
      </c>
      <c r="D7" s="275">
        <v>-6</v>
      </c>
      <c r="E7" s="275">
        <v>15</v>
      </c>
      <c r="F7" s="276">
        <v>-41</v>
      </c>
      <c r="G7" s="276">
        <v>38</v>
      </c>
      <c r="H7" s="276">
        <v>-19</v>
      </c>
      <c r="I7" s="276">
        <v>42</v>
      </c>
      <c r="J7" s="276">
        <v>25</v>
      </c>
      <c r="K7" s="276">
        <v>-8</v>
      </c>
      <c r="L7" s="277">
        <f>L6-K6</f>
        <v>7</v>
      </c>
      <c r="M7" s="101"/>
    </row>
    <row r="8" spans="1:13" ht="13.5" customHeight="1">
      <c r="A8" s="137" t="s">
        <v>21</v>
      </c>
      <c r="B8" s="130" t="s">
        <v>10</v>
      </c>
      <c r="C8" s="11">
        <v>2331</v>
      </c>
      <c r="D8" s="11">
        <v>2361</v>
      </c>
      <c r="E8" s="11">
        <v>2282</v>
      </c>
      <c r="F8" s="12">
        <v>2254</v>
      </c>
      <c r="G8" s="12">
        <v>2124</v>
      </c>
      <c r="H8" s="12">
        <v>2080</v>
      </c>
      <c r="I8" s="12">
        <v>2035</v>
      </c>
      <c r="J8" s="12">
        <v>1998</v>
      </c>
      <c r="K8" s="12">
        <v>1992</v>
      </c>
      <c r="L8" s="278">
        <v>2039</v>
      </c>
      <c r="M8" s="12"/>
    </row>
    <row r="9" spans="1:13" ht="13.5" customHeight="1">
      <c r="A9" s="138"/>
      <c r="B9" s="133" t="s">
        <v>160</v>
      </c>
      <c r="C9" s="275">
        <v>-47</v>
      </c>
      <c r="D9" s="275">
        <v>30</v>
      </c>
      <c r="E9" s="275">
        <v>-79</v>
      </c>
      <c r="F9" s="276">
        <v>-28</v>
      </c>
      <c r="G9" s="276">
        <v>-130</v>
      </c>
      <c r="H9" s="276">
        <v>-44</v>
      </c>
      <c r="I9" s="276">
        <v>-45</v>
      </c>
      <c r="J9" s="276">
        <v>-37</v>
      </c>
      <c r="K9" s="276">
        <v>-6</v>
      </c>
      <c r="L9" s="277">
        <f>L8-K8</f>
        <v>47</v>
      </c>
      <c r="M9" s="101"/>
    </row>
    <row r="10" spans="1:13" ht="13.5" customHeight="1">
      <c r="A10" s="137" t="s">
        <v>22</v>
      </c>
      <c r="B10" s="130" t="s">
        <v>10</v>
      </c>
      <c r="C10" s="11">
        <v>2102</v>
      </c>
      <c r="D10" s="11">
        <v>2076</v>
      </c>
      <c r="E10" s="11">
        <v>2092</v>
      </c>
      <c r="F10" s="12">
        <v>2035</v>
      </c>
      <c r="G10" s="12">
        <v>2019</v>
      </c>
      <c r="H10" s="12">
        <v>1956</v>
      </c>
      <c r="I10" s="12">
        <v>1935</v>
      </c>
      <c r="J10" s="12">
        <v>1969</v>
      </c>
      <c r="K10" s="12">
        <v>1970</v>
      </c>
      <c r="L10" s="278">
        <v>1990</v>
      </c>
      <c r="M10" s="12"/>
    </row>
    <row r="11" spans="1:13" ht="13.5" customHeight="1">
      <c r="A11" s="139"/>
      <c r="B11" s="132" t="s">
        <v>160</v>
      </c>
      <c r="C11" s="275">
        <v>31</v>
      </c>
      <c r="D11" s="275">
        <v>-26</v>
      </c>
      <c r="E11" s="275">
        <v>16</v>
      </c>
      <c r="F11" s="276">
        <v>-57</v>
      </c>
      <c r="G11" s="276">
        <v>-16</v>
      </c>
      <c r="H11" s="280">
        <v>-63</v>
      </c>
      <c r="I11" s="280">
        <v>-21</v>
      </c>
      <c r="J11" s="280">
        <v>34</v>
      </c>
      <c r="K11" s="276">
        <v>1</v>
      </c>
      <c r="L11" s="277">
        <f>L10-K10</f>
        <v>20</v>
      </c>
      <c r="M11" s="101"/>
    </row>
    <row r="12" spans="1:13" ht="13.5" customHeight="1">
      <c r="A12" s="137" t="s">
        <v>44</v>
      </c>
      <c r="B12" s="130" t="s">
        <v>10</v>
      </c>
      <c r="C12" s="98">
        <v>15388</v>
      </c>
      <c r="D12" s="98">
        <v>15647</v>
      </c>
      <c r="E12" s="98">
        <v>15399</v>
      </c>
      <c r="F12" s="156">
        <v>15937</v>
      </c>
      <c r="G12" s="156">
        <v>16026</v>
      </c>
      <c r="H12" s="156">
        <v>16152</v>
      </c>
      <c r="I12" s="156">
        <v>16227</v>
      </c>
      <c r="J12" s="156">
        <v>16168</v>
      </c>
      <c r="K12" s="156">
        <v>16188</v>
      </c>
      <c r="L12" s="274">
        <f>L14+L16+L18+L20+L22+L24</f>
        <v>16038</v>
      </c>
      <c r="M12" s="77"/>
    </row>
    <row r="13" spans="1:13" ht="13.5" customHeight="1">
      <c r="A13" s="138"/>
      <c r="B13" s="133" t="s">
        <v>160</v>
      </c>
      <c r="C13" s="275">
        <v>-129</v>
      </c>
      <c r="D13" s="275">
        <v>259</v>
      </c>
      <c r="E13" s="275">
        <v>-248</v>
      </c>
      <c r="F13" s="276">
        <v>538</v>
      </c>
      <c r="G13" s="276">
        <v>89</v>
      </c>
      <c r="H13" s="276">
        <v>126</v>
      </c>
      <c r="I13" s="276">
        <v>75</v>
      </c>
      <c r="J13" s="276">
        <v>-59</v>
      </c>
      <c r="K13" s="276">
        <v>20</v>
      </c>
      <c r="L13" s="277">
        <f>L15+L17+L19+L21+L23+L25</f>
        <v>-150</v>
      </c>
      <c r="M13" s="101"/>
    </row>
    <row r="14" spans="1:13" ht="13.5" customHeight="1">
      <c r="A14" s="137" t="s">
        <v>39</v>
      </c>
      <c r="B14" s="130" t="s">
        <v>10</v>
      </c>
      <c r="C14" s="11">
        <v>1724</v>
      </c>
      <c r="D14" s="11">
        <v>1692</v>
      </c>
      <c r="E14" s="11">
        <v>1657</v>
      </c>
      <c r="F14" s="12">
        <v>2136</v>
      </c>
      <c r="G14" s="12">
        <v>2126</v>
      </c>
      <c r="H14" s="12">
        <v>2162</v>
      </c>
      <c r="I14" s="12">
        <v>2178</v>
      </c>
      <c r="J14" s="12">
        <v>2162</v>
      </c>
      <c r="K14" s="12">
        <v>2123</v>
      </c>
      <c r="L14" s="278">
        <v>2145</v>
      </c>
      <c r="M14" s="12"/>
    </row>
    <row r="15" spans="1:13" ht="13.5" customHeight="1">
      <c r="A15" s="138"/>
      <c r="B15" s="133" t="s">
        <v>160</v>
      </c>
      <c r="C15" s="275">
        <v>-17</v>
      </c>
      <c r="D15" s="275">
        <v>-32</v>
      </c>
      <c r="E15" s="275">
        <v>-35</v>
      </c>
      <c r="F15" s="276">
        <v>479</v>
      </c>
      <c r="G15" s="276">
        <v>-10</v>
      </c>
      <c r="H15" s="276">
        <v>36</v>
      </c>
      <c r="I15" s="276">
        <v>16</v>
      </c>
      <c r="J15" s="276">
        <v>-16</v>
      </c>
      <c r="K15" s="276">
        <v>-39</v>
      </c>
      <c r="L15" s="277">
        <f>L14-K14</f>
        <v>22</v>
      </c>
      <c r="M15" s="101"/>
    </row>
    <row r="16" spans="1:13" ht="13.5" customHeight="1">
      <c r="A16" s="137" t="s">
        <v>20</v>
      </c>
      <c r="B16" s="130" t="s">
        <v>10</v>
      </c>
      <c r="C16" s="11">
        <v>1448</v>
      </c>
      <c r="D16" s="11">
        <v>1504</v>
      </c>
      <c r="E16" s="11">
        <v>1460</v>
      </c>
      <c r="F16" s="12">
        <v>1491</v>
      </c>
      <c r="G16" s="12">
        <v>1508</v>
      </c>
      <c r="H16" s="12">
        <v>1520</v>
      </c>
      <c r="I16" s="12">
        <v>1520</v>
      </c>
      <c r="J16" s="12">
        <v>1530</v>
      </c>
      <c r="K16" s="12">
        <v>1572</v>
      </c>
      <c r="L16" s="278">
        <v>1583</v>
      </c>
      <c r="M16" s="12"/>
    </row>
    <row r="17" spans="1:13" ht="13.5" customHeight="1">
      <c r="A17" s="138"/>
      <c r="B17" s="133" t="s">
        <v>160</v>
      </c>
      <c r="C17" s="275">
        <v>-23</v>
      </c>
      <c r="D17" s="275">
        <v>56</v>
      </c>
      <c r="E17" s="275">
        <v>-44</v>
      </c>
      <c r="F17" s="276">
        <v>31</v>
      </c>
      <c r="G17" s="276">
        <v>17</v>
      </c>
      <c r="H17" s="276">
        <v>12</v>
      </c>
      <c r="I17" s="276">
        <v>0</v>
      </c>
      <c r="J17" s="276">
        <v>10</v>
      </c>
      <c r="K17" s="276">
        <v>42</v>
      </c>
      <c r="L17" s="277">
        <f>L16-K16</f>
        <v>11</v>
      </c>
      <c r="M17" s="101"/>
    </row>
    <row r="18" spans="1:13" ht="13.5" customHeight="1">
      <c r="A18" s="137" t="s">
        <v>21</v>
      </c>
      <c r="B18" s="130" t="s">
        <v>10</v>
      </c>
      <c r="C18" s="11">
        <v>1861</v>
      </c>
      <c r="D18" s="11">
        <v>1889</v>
      </c>
      <c r="E18" s="11">
        <v>2008</v>
      </c>
      <c r="F18" s="12">
        <v>2036</v>
      </c>
      <c r="G18" s="12">
        <v>2076</v>
      </c>
      <c r="H18" s="12">
        <v>2084</v>
      </c>
      <c r="I18" s="12">
        <v>2074</v>
      </c>
      <c r="J18" s="12">
        <v>2050</v>
      </c>
      <c r="K18" s="12">
        <v>2084</v>
      </c>
      <c r="L18" s="278">
        <v>2048</v>
      </c>
      <c r="M18" s="12"/>
    </row>
    <row r="19" spans="1:13" ht="13.5" customHeight="1">
      <c r="A19" s="138"/>
      <c r="B19" s="133" t="s">
        <v>160</v>
      </c>
      <c r="C19" s="275">
        <v>26</v>
      </c>
      <c r="D19" s="275">
        <v>28</v>
      </c>
      <c r="E19" s="275">
        <v>119</v>
      </c>
      <c r="F19" s="276">
        <v>28</v>
      </c>
      <c r="G19" s="276">
        <v>40</v>
      </c>
      <c r="H19" s="276">
        <v>8</v>
      </c>
      <c r="I19" s="276">
        <v>-10</v>
      </c>
      <c r="J19" s="276">
        <v>-24</v>
      </c>
      <c r="K19" s="276">
        <v>34</v>
      </c>
      <c r="L19" s="277">
        <f>L18-K18</f>
        <v>-36</v>
      </c>
      <c r="M19" s="101"/>
    </row>
    <row r="20" spans="1:13" ht="13.5" customHeight="1">
      <c r="A20" s="137" t="s">
        <v>22</v>
      </c>
      <c r="B20" s="130" t="s">
        <v>10</v>
      </c>
      <c r="C20" s="11">
        <v>3196</v>
      </c>
      <c r="D20" s="11">
        <v>3187</v>
      </c>
      <c r="E20" s="11">
        <v>3158</v>
      </c>
      <c r="F20" s="12">
        <v>3161</v>
      </c>
      <c r="G20" s="12">
        <v>3315</v>
      </c>
      <c r="H20" s="12">
        <v>3378</v>
      </c>
      <c r="I20" s="12">
        <v>3367</v>
      </c>
      <c r="J20" s="12">
        <v>3372</v>
      </c>
      <c r="K20" s="12">
        <v>3344</v>
      </c>
      <c r="L20" s="278">
        <v>3333</v>
      </c>
      <c r="M20" s="12"/>
    </row>
    <row r="21" spans="1:13" ht="13.5" customHeight="1">
      <c r="A21" s="138"/>
      <c r="B21" s="133" t="s">
        <v>160</v>
      </c>
      <c r="C21" s="275">
        <v>-88</v>
      </c>
      <c r="D21" s="275">
        <v>-9</v>
      </c>
      <c r="E21" s="275">
        <v>-29</v>
      </c>
      <c r="F21" s="276">
        <v>3</v>
      </c>
      <c r="G21" s="276">
        <v>154</v>
      </c>
      <c r="H21" s="276">
        <v>63</v>
      </c>
      <c r="I21" s="276">
        <v>-11</v>
      </c>
      <c r="J21" s="276">
        <v>5</v>
      </c>
      <c r="K21" s="276">
        <v>-28</v>
      </c>
      <c r="L21" s="277">
        <f>L20-K20</f>
        <v>-11</v>
      </c>
      <c r="M21" s="101"/>
    </row>
    <row r="22" spans="1:13" ht="13.5" customHeight="1">
      <c r="A22" s="137" t="s">
        <v>23</v>
      </c>
      <c r="B22" s="130" t="s">
        <v>10</v>
      </c>
      <c r="C22" s="11">
        <v>2577</v>
      </c>
      <c r="D22" s="11">
        <v>2601</v>
      </c>
      <c r="E22" s="11">
        <v>2520</v>
      </c>
      <c r="F22" s="12">
        <v>2490</v>
      </c>
      <c r="G22" s="12">
        <v>2545</v>
      </c>
      <c r="H22" s="12">
        <v>2566</v>
      </c>
      <c r="I22" s="12">
        <v>2617</v>
      </c>
      <c r="J22" s="12">
        <v>2645</v>
      </c>
      <c r="K22" s="12">
        <v>2652</v>
      </c>
      <c r="L22" s="278">
        <v>2612</v>
      </c>
      <c r="M22" s="12"/>
    </row>
    <row r="23" spans="1:13" ht="13.5" customHeight="1">
      <c r="A23" s="138"/>
      <c r="B23" s="133" t="s">
        <v>160</v>
      </c>
      <c r="C23" s="275">
        <v>-39</v>
      </c>
      <c r="D23" s="275">
        <v>24</v>
      </c>
      <c r="E23" s="275">
        <v>-81</v>
      </c>
      <c r="F23" s="276">
        <v>-30</v>
      </c>
      <c r="G23" s="276">
        <v>55</v>
      </c>
      <c r="H23" s="276">
        <v>21</v>
      </c>
      <c r="I23" s="276">
        <v>51</v>
      </c>
      <c r="J23" s="276">
        <v>28</v>
      </c>
      <c r="K23" s="276">
        <v>7</v>
      </c>
      <c r="L23" s="277">
        <f>L22-K22</f>
        <v>-40</v>
      </c>
      <c r="M23" s="101"/>
    </row>
    <row r="24" spans="1:13" ht="13.5" customHeight="1">
      <c r="A24" s="137" t="s">
        <v>24</v>
      </c>
      <c r="B24" s="130" t="s">
        <v>10</v>
      </c>
      <c r="C24" s="11">
        <v>4582</v>
      </c>
      <c r="D24" s="11">
        <v>4774</v>
      </c>
      <c r="E24" s="11">
        <v>4596</v>
      </c>
      <c r="F24" s="12">
        <v>4623</v>
      </c>
      <c r="G24" s="12">
        <v>4456</v>
      </c>
      <c r="H24" s="12">
        <v>4442</v>
      </c>
      <c r="I24" s="12">
        <v>4471</v>
      </c>
      <c r="J24" s="12">
        <v>4409</v>
      </c>
      <c r="K24" s="12">
        <v>4413</v>
      </c>
      <c r="L24" s="278">
        <v>4317</v>
      </c>
      <c r="M24" s="12"/>
    </row>
    <row r="25" spans="1:13" ht="13.5" customHeight="1">
      <c r="A25" s="139"/>
      <c r="B25" s="132" t="s">
        <v>160</v>
      </c>
      <c r="C25" s="275">
        <v>12</v>
      </c>
      <c r="D25" s="275">
        <v>192</v>
      </c>
      <c r="E25" s="275">
        <v>-178</v>
      </c>
      <c r="F25" s="276">
        <v>27</v>
      </c>
      <c r="G25" s="276">
        <v>-167</v>
      </c>
      <c r="H25" s="276">
        <v>-14</v>
      </c>
      <c r="I25" s="276">
        <v>29</v>
      </c>
      <c r="J25" s="276">
        <v>-62</v>
      </c>
      <c r="K25" s="276">
        <v>4</v>
      </c>
      <c r="L25" s="277">
        <f>L24-K24</f>
        <v>-96</v>
      </c>
      <c r="M25" s="101"/>
    </row>
    <row r="26" spans="1:13" ht="13.5" customHeight="1">
      <c r="A26" s="137" t="s">
        <v>45</v>
      </c>
      <c r="B26" s="130" t="s">
        <v>10</v>
      </c>
      <c r="C26" s="98">
        <v>24893</v>
      </c>
      <c r="D26" s="98">
        <v>25213</v>
      </c>
      <c r="E26" s="98">
        <v>25340</v>
      </c>
      <c r="F26" s="156">
        <v>25489</v>
      </c>
      <c r="G26" s="156">
        <v>25647</v>
      </c>
      <c r="H26" s="156">
        <v>25678</v>
      </c>
      <c r="I26" s="156">
        <v>25583</v>
      </c>
      <c r="J26" s="156">
        <v>25687</v>
      </c>
      <c r="K26" s="156">
        <v>25915</v>
      </c>
      <c r="L26" s="274">
        <f>L28+L30+L32+L34+L36+L38+L40+L42+L44</f>
        <v>25921</v>
      </c>
      <c r="M26" s="77"/>
    </row>
    <row r="27" spans="1:13" ht="13.5" customHeight="1">
      <c r="A27" s="138"/>
      <c r="B27" s="133" t="s">
        <v>160</v>
      </c>
      <c r="C27" s="275">
        <v>-208</v>
      </c>
      <c r="D27" s="275">
        <v>320</v>
      </c>
      <c r="E27" s="275">
        <v>127</v>
      </c>
      <c r="F27" s="276">
        <v>149</v>
      </c>
      <c r="G27" s="276">
        <v>158</v>
      </c>
      <c r="H27" s="276">
        <v>31</v>
      </c>
      <c r="I27" s="276">
        <v>-95</v>
      </c>
      <c r="J27" s="276">
        <v>104</v>
      </c>
      <c r="K27" s="276">
        <v>228</v>
      </c>
      <c r="L27" s="277">
        <f>L29+L31+L33+L35+L37+L39+L41+L43+L45</f>
        <v>6</v>
      </c>
      <c r="M27" s="101"/>
    </row>
    <row r="28" spans="1:13" ht="13.5" customHeight="1">
      <c r="A28" s="137" t="s">
        <v>39</v>
      </c>
      <c r="B28" s="130" t="s">
        <v>10</v>
      </c>
      <c r="C28" s="11">
        <v>2971</v>
      </c>
      <c r="D28" s="11">
        <v>2945</v>
      </c>
      <c r="E28" s="11">
        <v>2920</v>
      </c>
      <c r="F28" s="12">
        <v>2933</v>
      </c>
      <c r="G28" s="12">
        <v>3024</v>
      </c>
      <c r="H28" s="12">
        <v>3090</v>
      </c>
      <c r="I28" s="12">
        <v>3154</v>
      </c>
      <c r="J28" s="12">
        <v>3126</v>
      </c>
      <c r="K28" s="12">
        <v>3172</v>
      </c>
      <c r="L28" s="278">
        <v>3249</v>
      </c>
      <c r="M28" s="12"/>
    </row>
    <row r="29" spans="1:13" ht="13.5" customHeight="1">
      <c r="A29" s="138"/>
      <c r="B29" s="133" t="s">
        <v>160</v>
      </c>
      <c r="C29" s="275">
        <v>-49</v>
      </c>
      <c r="D29" s="275">
        <v>-26</v>
      </c>
      <c r="E29" s="275">
        <v>-25</v>
      </c>
      <c r="F29" s="276">
        <v>13</v>
      </c>
      <c r="G29" s="276">
        <v>91</v>
      </c>
      <c r="H29" s="276">
        <v>66</v>
      </c>
      <c r="I29" s="276">
        <v>64</v>
      </c>
      <c r="J29" s="276">
        <v>-28</v>
      </c>
      <c r="K29" s="276">
        <v>46</v>
      </c>
      <c r="L29" s="277">
        <f>L28-K28</f>
        <v>77</v>
      </c>
      <c r="M29" s="101"/>
    </row>
    <row r="30" spans="1:13" ht="13.5" customHeight="1">
      <c r="A30" s="137" t="s">
        <v>20</v>
      </c>
      <c r="B30" s="130" t="s">
        <v>10</v>
      </c>
      <c r="C30" s="11">
        <v>2159</v>
      </c>
      <c r="D30" s="11">
        <v>2169</v>
      </c>
      <c r="E30" s="11">
        <v>2202</v>
      </c>
      <c r="F30" s="12">
        <v>2350</v>
      </c>
      <c r="G30" s="12">
        <v>2348</v>
      </c>
      <c r="H30" s="12">
        <v>2346</v>
      </c>
      <c r="I30" s="12">
        <v>2328</v>
      </c>
      <c r="J30" s="12">
        <v>2295</v>
      </c>
      <c r="K30" s="12">
        <v>2293</v>
      </c>
      <c r="L30" s="278">
        <v>2290</v>
      </c>
      <c r="M30" s="12"/>
    </row>
    <row r="31" spans="1:13" ht="13.5" customHeight="1">
      <c r="A31" s="138"/>
      <c r="B31" s="133" t="s">
        <v>160</v>
      </c>
      <c r="C31" s="275">
        <v>-50</v>
      </c>
      <c r="D31" s="275">
        <v>10</v>
      </c>
      <c r="E31" s="275">
        <v>33</v>
      </c>
      <c r="F31" s="276">
        <v>148</v>
      </c>
      <c r="G31" s="276">
        <v>-2</v>
      </c>
      <c r="H31" s="276">
        <v>-2</v>
      </c>
      <c r="I31" s="276">
        <v>-18</v>
      </c>
      <c r="J31" s="276">
        <v>-33</v>
      </c>
      <c r="K31" s="276">
        <v>-2</v>
      </c>
      <c r="L31" s="277">
        <f>L30-K30</f>
        <v>-3</v>
      </c>
      <c r="M31" s="101"/>
    </row>
    <row r="32" spans="1:13" ht="13.5" customHeight="1">
      <c r="A32" s="137" t="s">
        <v>21</v>
      </c>
      <c r="B32" s="130" t="s">
        <v>10</v>
      </c>
      <c r="C32" s="11">
        <v>1538</v>
      </c>
      <c r="D32" s="11">
        <v>1539</v>
      </c>
      <c r="E32" s="11">
        <v>1611</v>
      </c>
      <c r="F32" s="12">
        <v>1648</v>
      </c>
      <c r="G32" s="12">
        <v>1595</v>
      </c>
      <c r="H32" s="12">
        <v>1597</v>
      </c>
      <c r="I32" s="12">
        <v>1554</v>
      </c>
      <c r="J32" s="12">
        <v>1557</v>
      </c>
      <c r="K32" s="12">
        <v>1736</v>
      </c>
      <c r="L32" s="278">
        <v>1808</v>
      </c>
      <c r="M32" s="12"/>
    </row>
    <row r="33" spans="1:13" ht="13.5" customHeight="1">
      <c r="A33" s="138"/>
      <c r="B33" s="133" t="s">
        <v>160</v>
      </c>
      <c r="C33" s="275">
        <v>-44</v>
      </c>
      <c r="D33" s="275">
        <v>1</v>
      </c>
      <c r="E33" s="275">
        <v>72</v>
      </c>
      <c r="F33" s="276">
        <v>37</v>
      </c>
      <c r="G33" s="276">
        <v>-53</v>
      </c>
      <c r="H33" s="276">
        <v>2</v>
      </c>
      <c r="I33" s="276">
        <v>-43</v>
      </c>
      <c r="J33" s="276">
        <v>3</v>
      </c>
      <c r="K33" s="276">
        <v>179</v>
      </c>
      <c r="L33" s="277">
        <f>L32-K32</f>
        <v>72</v>
      </c>
      <c r="M33" s="101"/>
    </row>
    <row r="34" spans="1:13" ht="13.5" customHeight="1">
      <c r="A34" s="137" t="s">
        <v>22</v>
      </c>
      <c r="B34" s="130" t="s">
        <v>10</v>
      </c>
      <c r="C34" s="11">
        <v>3153</v>
      </c>
      <c r="D34" s="11">
        <v>3222</v>
      </c>
      <c r="E34" s="11">
        <v>3226</v>
      </c>
      <c r="F34" s="12">
        <v>3160</v>
      </c>
      <c r="G34" s="12">
        <v>3201</v>
      </c>
      <c r="H34" s="12">
        <v>3182</v>
      </c>
      <c r="I34" s="12">
        <v>3161</v>
      </c>
      <c r="J34" s="12">
        <v>3294</v>
      </c>
      <c r="K34" s="12">
        <v>3309</v>
      </c>
      <c r="L34" s="278">
        <v>3261</v>
      </c>
      <c r="M34" s="12"/>
    </row>
    <row r="35" spans="1:13" ht="13.5" customHeight="1">
      <c r="A35" s="138"/>
      <c r="B35" s="133" t="s">
        <v>160</v>
      </c>
      <c r="C35" s="275">
        <v>-22</v>
      </c>
      <c r="D35" s="275">
        <v>69</v>
      </c>
      <c r="E35" s="275">
        <v>4</v>
      </c>
      <c r="F35" s="284">
        <v>-66</v>
      </c>
      <c r="G35" s="284">
        <v>41</v>
      </c>
      <c r="H35" s="284">
        <v>-19</v>
      </c>
      <c r="I35" s="284">
        <v>-21</v>
      </c>
      <c r="J35" s="284">
        <v>133</v>
      </c>
      <c r="K35" s="276">
        <v>15</v>
      </c>
      <c r="L35" s="277">
        <f>L34-K34</f>
        <v>-48</v>
      </c>
      <c r="M35" s="101"/>
    </row>
    <row r="36" spans="1:13" ht="13.5" customHeight="1">
      <c r="A36" s="137" t="s">
        <v>23</v>
      </c>
      <c r="B36" s="130" t="s">
        <v>10</v>
      </c>
      <c r="C36" s="11">
        <v>2644</v>
      </c>
      <c r="D36" s="11">
        <v>2722</v>
      </c>
      <c r="E36" s="11">
        <v>2703</v>
      </c>
      <c r="F36" s="12">
        <v>2736</v>
      </c>
      <c r="G36" s="12">
        <v>2705</v>
      </c>
      <c r="H36" s="12">
        <v>2725</v>
      </c>
      <c r="I36" s="12">
        <v>2759</v>
      </c>
      <c r="J36" s="12">
        <v>2743</v>
      </c>
      <c r="K36" s="12">
        <v>2726</v>
      </c>
      <c r="L36" s="278">
        <v>2748</v>
      </c>
      <c r="M36" s="12"/>
    </row>
    <row r="37" spans="1:13" ht="13.5" customHeight="1">
      <c r="A37" s="138"/>
      <c r="B37" s="133" t="s">
        <v>160</v>
      </c>
      <c r="C37" s="275">
        <v>-43</v>
      </c>
      <c r="D37" s="275">
        <v>78</v>
      </c>
      <c r="E37" s="275">
        <v>-19</v>
      </c>
      <c r="F37" s="284">
        <v>33</v>
      </c>
      <c r="G37" s="284">
        <v>-31</v>
      </c>
      <c r="H37" s="284">
        <v>20</v>
      </c>
      <c r="I37" s="284">
        <v>34</v>
      </c>
      <c r="J37" s="284">
        <v>-16</v>
      </c>
      <c r="K37" s="276">
        <v>-17</v>
      </c>
      <c r="L37" s="277">
        <f>L36-K36</f>
        <v>22</v>
      </c>
      <c r="M37" s="101"/>
    </row>
    <row r="38" spans="1:13" ht="13.5" customHeight="1">
      <c r="A38" s="137" t="s">
        <v>24</v>
      </c>
      <c r="B38" s="130" t="s">
        <v>10</v>
      </c>
      <c r="C38" s="11">
        <v>3067</v>
      </c>
      <c r="D38" s="11">
        <v>3054</v>
      </c>
      <c r="E38" s="11">
        <v>3070</v>
      </c>
      <c r="F38" s="12">
        <v>3095</v>
      </c>
      <c r="G38" s="12">
        <v>3087</v>
      </c>
      <c r="H38" s="12">
        <v>3055</v>
      </c>
      <c r="I38" s="12">
        <v>3019</v>
      </c>
      <c r="J38" s="12">
        <v>3089</v>
      </c>
      <c r="K38" s="12">
        <v>3108</v>
      </c>
      <c r="L38" s="278">
        <v>3050</v>
      </c>
      <c r="M38" s="12"/>
    </row>
    <row r="39" spans="1:13" ht="13.5" customHeight="1">
      <c r="A39" s="138"/>
      <c r="B39" s="133" t="s">
        <v>160</v>
      </c>
      <c r="C39" s="275">
        <v>13</v>
      </c>
      <c r="D39" s="275">
        <v>-13</v>
      </c>
      <c r="E39" s="275">
        <v>16</v>
      </c>
      <c r="F39" s="284">
        <v>25</v>
      </c>
      <c r="G39" s="284">
        <v>-8</v>
      </c>
      <c r="H39" s="284">
        <v>-32</v>
      </c>
      <c r="I39" s="284">
        <v>-36</v>
      </c>
      <c r="J39" s="284">
        <v>70</v>
      </c>
      <c r="K39" s="276">
        <v>19</v>
      </c>
      <c r="L39" s="277">
        <f>L38-K38</f>
        <v>-58</v>
      </c>
      <c r="M39" s="101"/>
    </row>
    <row r="40" spans="1:13" ht="13.5" customHeight="1">
      <c r="A40" s="137" t="s">
        <v>25</v>
      </c>
      <c r="B40" s="130" t="s">
        <v>10</v>
      </c>
      <c r="C40" s="11">
        <v>2837</v>
      </c>
      <c r="D40" s="11">
        <v>2872</v>
      </c>
      <c r="E40" s="11">
        <v>2862</v>
      </c>
      <c r="F40" s="12">
        <v>2852</v>
      </c>
      <c r="G40" s="12">
        <v>2890</v>
      </c>
      <c r="H40" s="12">
        <v>2930</v>
      </c>
      <c r="I40" s="12">
        <v>2910</v>
      </c>
      <c r="J40" s="12">
        <v>2919</v>
      </c>
      <c r="K40" s="12">
        <v>2937</v>
      </c>
      <c r="L40" s="278">
        <v>2896</v>
      </c>
      <c r="M40" s="12"/>
    </row>
    <row r="41" spans="1:13" ht="13.5" customHeight="1">
      <c r="A41" s="137"/>
      <c r="B41" s="130" t="s">
        <v>160</v>
      </c>
      <c r="C41" s="275">
        <v>-57</v>
      </c>
      <c r="D41" s="275">
        <v>35</v>
      </c>
      <c r="E41" s="275">
        <v>-10</v>
      </c>
      <c r="F41" s="284">
        <v>-10</v>
      </c>
      <c r="G41" s="284">
        <v>38</v>
      </c>
      <c r="H41" s="284">
        <v>40</v>
      </c>
      <c r="I41" s="284">
        <v>-20</v>
      </c>
      <c r="J41" s="284">
        <v>9</v>
      </c>
      <c r="K41" s="276">
        <v>18</v>
      </c>
      <c r="L41" s="277">
        <f>L40-K40</f>
        <v>-41</v>
      </c>
      <c r="M41" s="101"/>
    </row>
    <row r="42" spans="1:13" ht="13.5" customHeight="1">
      <c r="A42" s="142" t="s">
        <v>26</v>
      </c>
      <c r="B42" s="131" t="s">
        <v>10</v>
      </c>
      <c r="C42" s="285">
        <v>3249</v>
      </c>
      <c r="D42" s="285">
        <v>3355</v>
      </c>
      <c r="E42" s="285">
        <v>3420</v>
      </c>
      <c r="F42" s="12">
        <v>3392</v>
      </c>
      <c r="G42" s="12">
        <v>3514</v>
      </c>
      <c r="H42" s="12">
        <v>3512</v>
      </c>
      <c r="I42" s="12">
        <v>3533</v>
      </c>
      <c r="J42" s="12">
        <v>3523</v>
      </c>
      <c r="K42" s="12">
        <v>3513</v>
      </c>
      <c r="L42" s="278">
        <v>3521</v>
      </c>
      <c r="M42" s="12"/>
    </row>
    <row r="43" spans="1:13" ht="13.5" customHeight="1">
      <c r="A43" s="137"/>
      <c r="B43" s="130" t="s">
        <v>160</v>
      </c>
      <c r="C43" s="275">
        <v>9</v>
      </c>
      <c r="D43" s="275">
        <v>106</v>
      </c>
      <c r="E43" s="275">
        <v>65</v>
      </c>
      <c r="F43" s="284">
        <v>-28</v>
      </c>
      <c r="G43" s="284">
        <v>122</v>
      </c>
      <c r="H43" s="284">
        <v>-2</v>
      </c>
      <c r="I43" s="284">
        <v>21</v>
      </c>
      <c r="J43" s="284">
        <v>-10</v>
      </c>
      <c r="K43" s="276">
        <v>-10</v>
      </c>
      <c r="L43" s="277">
        <f>L42-K42</f>
        <v>8</v>
      </c>
      <c r="M43" s="101"/>
    </row>
    <row r="44" spans="1:13" ht="13.5" customHeight="1">
      <c r="A44" s="142" t="s">
        <v>27</v>
      </c>
      <c r="B44" s="131" t="s">
        <v>10</v>
      </c>
      <c r="C44" s="285">
        <v>3275</v>
      </c>
      <c r="D44" s="285">
        <v>3335</v>
      </c>
      <c r="E44" s="285">
        <v>3326</v>
      </c>
      <c r="F44" s="12">
        <v>3323</v>
      </c>
      <c r="G44" s="12">
        <v>3283</v>
      </c>
      <c r="H44" s="12">
        <v>3241</v>
      </c>
      <c r="I44" s="12">
        <v>3165</v>
      </c>
      <c r="J44" s="12">
        <v>3141</v>
      </c>
      <c r="K44" s="12">
        <v>3121</v>
      </c>
      <c r="L44" s="278">
        <v>3098</v>
      </c>
      <c r="M44" s="12"/>
    </row>
    <row r="45" spans="1:13" ht="13.5" customHeight="1">
      <c r="A45" s="139"/>
      <c r="B45" s="132" t="s">
        <v>160</v>
      </c>
      <c r="C45" s="275">
        <v>35</v>
      </c>
      <c r="D45" s="275">
        <v>60</v>
      </c>
      <c r="E45" s="275">
        <v>-9</v>
      </c>
      <c r="F45" s="286">
        <v>-3</v>
      </c>
      <c r="G45" s="286">
        <v>-40</v>
      </c>
      <c r="H45" s="286">
        <v>-42</v>
      </c>
      <c r="I45" s="286">
        <v>-76</v>
      </c>
      <c r="J45" s="286">
        <v>-24</v>
      </c>
      <c r="K45" s="280">
        <v>-20</v>
      </c>
      <c r="L45" s="287">
        <f>L44-K44</f>
        <v>-23</v>
      </c>
      <c r="M45" s="101"/>
    </row>
    <row r="46" spans="1:13" ht="13.5" customHeight="1">
      <c r="A46" s="135" t="s">
        <v>46</v>
      </c>
      <c r="B46" s="134" t="s">
        <v>10</v>
      </c>
      <c r="C46" s="98">
        <v>11726</v>
      </c>
      <c r="D46" s="98">
        <v>11888</v>
      </c>
      <c r="E46" s="98">
        <v>11808</v>
      </c>
      <c r="F46" s="12">
        <v>12236</v>
      </c>
      <c r="G46" s="12">
        <v>12219</v>
      </c>
      <c r="H46" s="12">
        <v>12336</v>
      </c>
      <c r="I46" s="12">
        <v>12480</v>
      </c>
      <c r="J46" s="12">
        <v>12648</v>
      </c>
      <c r="K46" s="12">
        <v>12662</v>
      </c>
      <c r="L46" s="278">
        <f>L48+L50+L52+L54+L56</f>
        <v>12798</v>
      </c>
      <c r="M46" s="12"/>
    </row>
    <row r="47" spans="1:13" ht="13.5" customHeight="1">
      <c r="A47" s="143"/>
      <c r="B47" s="130" t="s">
        <v>160</v>
      </c>
      <c r="C47" s="275">
        <v>49</v>
      </c>
      <c r="D47" s="275">
        <v>162</v>
      </c>
      <c r="E47" s="275">
        <v>-80</v>
      </c>
      <c r="F47" s="284">
        <v>428</v>
      </c>
      <c r="G47" s="284">
        <v>-17</v>
      </c>
      <c r="H47" s="284">
        <v>117</v>
      </c>
      <c r="I47" s="284">
        <v>144</v>
      </c>
      <c r="J47" s="284">
        <v>168</v>
      </c>
      <c r="K47" s="284">
        <v>14</v>
      </c>
      <c r="L47" s="288">
        <f>L49+L51+L53+L55+L57</f>
        <v>136</v>
      </c>
      <c r="M47" s="12"/>
    </row>
    <row r="48" spans="1:13" ht="13.5" customHeight="1">
      <c r="A48" s="142" t="s">
        <v>39</v>
      </c>
      <c r="B48" s="131" t="s">
        <v>10</v>
      </c>
      <c r="C48" s="285">
        <v>3408</v>
      </c>
      <c r="D48" s="285">
        <v>3435</v>
      </c>
      <c r="E48" s="285">
        <v>3413</v>
      </c>
      <c r="F48" s="12">
        <v>3720</v>
      </c>
      <c r="G48" s="12">
        <v>3687</v>
      </c>
      <c r="H48" s="12">
        <v>3749</v>
      </c>
      <c r="I48" s="12">
        <v>3822</v>
      </c>
      <c r="J48" s="12">
        <v>3856</v>
      </c>
      <c r="K48" s="12">
        <v>3808</v>
      </c>
      <c r="L48" s="278">
        <v>3841</v>
      </c>
      <c r="M48" s="12"/>
    </row>
    <row r="49" spans="1:13" ht="13.5" customHeight="1">
      <c r="A49" s="137"/>
      <c r="B49" s="130" t="s">
        <v>160</v>
      </c>
      <c r="C49" s="275">
        <v>78</v>
      </c>
      <c r="D49" s="275">
        <v>27</v>
      </c>
      <c r="E49" s="275">
        <v>-22</v>
      </c>
      <c r="F49" s="284">
        <v>307</v>
      </c>
      <c r="G49" s="284">
        <v>-33</v>
      </c>
      <c r="H49" s="284">
        <v>62</v>
      </c>
      <c r="I49" s="284">
        <v>73</v>
      </c>
      <c r="J49" s="284">
        <v>34</v>
      </c>
      <c r="K49" s="284">
        <v>-48</v>
      </c>
      <c r="L49" s="288">
        <f>L48-K48</f>
        <v>33</v>
      </c>
      <c r="M49" s="12"/>
    </row>
    <row r="50" spans="1:13" ht="13.5" customHeight="1">
      <c r="A50" s="142" t="s">
        <v>20</v>
      </c>
      <c r="B50" s="131" t="s">
        <v>10</v>
      </c>
      <c r="C50" s="285">
        <v>2478</v>
      </c>
      <c r="D50" s="285">
        <v>2505</v>
      </c>
      <c r="E50" s="285">
        <v>2475</v>
      </c>
      <c r="F50" s="12">
        <v>2482</v>
      </c>
      <c r="G50" s="12">
        <v>2456</v>
      </c>
      <c r="H50" s="12">
        <v>2460</v>
      </c>
      <c r="I50" s="12">
        <v>2573</v>
      </c>
      <c r="J50" s="12">
        <v>2593</v>
      </c>
      <c r="K50" s="12">
        <v>2573</v>
      </c>
      <c r="L50" s="278">
        <v>2596</v>
      </c>
      <c r="M50" s="12"/>
    </row>
    <row r="51" spans="1:13" ht="13.5" customHeight="1">
      <c r="A51" s="137"/>
      <c r="B51" s="130" t="s">
        <v>160</v>
      </c>
      <c r="C51" s="275">
        <v>10</v>
      </c>
      <c r="D51" s="275">
        <v>27</v>
      </c>
      <c r="E51" s="275">
        <v>-30</v>
      </c>
      <c r="F51" s="284">
        <v>7</v>
      </c>
      <c r="G51" s="284">
        <v>-26</v>
      </c>
      <c r="H51" s="284">
        <v>4</v>
      </c>
      <c r="I51" s="284">
        <v>113</v>
      </c>
      <c r="J51" s="284">
        <v>20</v>
      </c>
      <c r="K51" s="284">
        <v>-20</v>
      </c>
      <c r="L51" s="288">
        <f>L50-K50</f>
        <v>23</v>
      </c>
      <c r="M51" s="12"/>
    </row>
    <row r="52" spans="1:13" ht="13.5" customHeight="1">
      <c r="A52" s="142" t="s">
        <v>21</v>
      </c>
      <c r="B52" s="131" t="s">
        <v>10</v>
      </c>
      <c r="C52" s="285">
        <v>1975</v>
      </c>
      <c r="D52" s="285">
        <v>2009</v>
      </c>
      <c r="E52" s="285">
        <v>2020</v>
      </c>
      <c r="F52" s="12">
        <v>2092</v>
      </c>
      <c r="G52" s="12">
        <v>2073</v>
      </c>
      <c r="H52" s="12">
        <v>2129</v>
      </c>
      <c r="I52" s="12">
        <v>2106</v>
      </c>
      <c r="J52" s="12">
        <v>2155</v>
      </c>
      <c r="K52" s="12">
        <v>2187</v>
      </c>
      <c r="L52" s="278">
        <v>2251</v>
      </c>
      <c r="M52" s="12"/>
    </row>
    <row r="53" spans="1:13" ht="13.5" customHeight="1">
      <c r="A53" s="137"/>
      <c r="B53" s="130" t="s">
        <v>160</v>
      </c>
      <c r="C53" s="275">
        <v>14</v>
      </c>
      <c r="D53" s="275">
        <v>34</v>
      </c>
      <c r="E53" s="275">
        <v>11</v>
      </c>
      <c r="F53" s="284">
        <v>72</v>
      </c>
      <c r="G53" s="284">
        <v>-19</v>
      </c>
      <c r="H53" s="284">
        <v>56</v>
      </c>
      <c r="I53" s="284">
        <v>-23</v>
      </c>
      <c r="J53" s="284">
        <v>49</v>
      </c>
      <c r="K53" s="284">
        <v>32</v>
      </c>
      <c r="L53" s="288">
        <f>L52-K52</f>
        <v>64</v>
      </c>
      <c r="M53" s="12"/>
    </row>
    <row r="54" spans="1:13" ht="13.5" customHeight="1">
      <c r="A54" s="142" t="s">
        <v>22</v>
      </c>
      <c r="B54" s="131" t="s">
        <v>10</v>
      </c>
      <c r="C54" s="285">
        <v>2852</v>
      </c>
      <c r="D54" s="285">
        <v>2936</v>
      </c>
      <c r="E54" s="285">
        <v>2934</v>
      </c>
      <c r="F54" s="12">
        <v>2956</v>
      </c>
      <c r="G54" s="12">
        <v>3031</v>
      </c>
      <c r="H54" s="12">
        <v>3016</v>
      </c>
      <c r="I54" s="12">
        <v>3004</v>
      </c>
      <c r="J54" s="12">
        <v>3085</v>
      </c>
      <c r="K54" s="12">
        <v>3104</v>
      </c>
      <c r="L54" s="278">
        <v>3143</v>
      </c>
      <c r="M54" s="12"/>
    </row>
    <row r="55" spans="1:13" ht="13.5" customHeight="1">
      <c r="A55" s="137"/>
      <c r="B55" s="130" t="s">
        <v>160</v>
      </c>
      <c r="C55" s="275">
        <v>-48</v>
      </c>
      <c r="D55" s="275">
        <v>84</v>
      </c>
      <c r="E55" s="275">
        <v>-2</v>
      </c>
      <c r="F55" s="284">
        <v>22</v>
      </c>
      <c r="G55" s="284">
        <v>75</v>
      </c>
      <c r="H55" s="284">
        <v>-15</v>
      </c>
      <c r="I55" s="284">
        <v>-12</v>
      </c>
      <c r="J55" s="284">
        <v>81</v>
      </c>
      <c r="K55" s="284">
        <v>19</v>
      </c>
      <c r="L55" s="288">
        <f>L54-K54</f>
        <v>39</v>
      </c>
      <c r="M55" s="12"/>
    </row>
    <row r="56" spans="1:13" ht="13.5" customHeight="1">
      <c r="A56" s="142" t="s">
        <v>23</v>
      </c>
      <c r="B56" s="131" t="s">
        <v>10</v>
      </c>
      <c r="C56" s="285">
        <v>1013</v>
      </c>
      <c r="D56" s="285">
        <v>1003</v>
      </c>
      <c r="E56" s="285">
        <v>966</v>
      </c>
      <c r="F56" s="12">
        <v>986</v>
      </c>
      <c r="G56" s="12">
        <v>972</v>
      </c>
      <c r="H56" s="12">
        <v>982</v>
      </c>
      <c r="I56" s="12">
        <v>975</v>
      </c>
      <c r="J56" s="12">
        <v>959</v>
      </c>
      <c r="K56" s="12">
        <v>990</v>
      </c>
      <c r="L56" s="278">
        <v>967</v>
      </c>
      <c r="M56" s="12"/>
    </row>
    <row r="57" spans="1:13" ht="13.5" customHeight="1" thickBot="1">
      <c r="A57" s="140"/>
      <c r="B57" s="141" t="s">
        <v>160</v>
      </c>
      <c r="C57" s="289">
        <v>-5</v>
      </c>
      <c r="D57" s="289">
        <v>-10</v>
      </c>
      <c r="E57" s="289">
        <v>-37</v>
      </c>
      <c r="F57" s="290">
        <v>20</v>
      </c>
      <c r="G57" s="290">
        <v>-14</v>
      </c>
      <c r="H57" s="290">
        <v>10</v>
      </c>
      <c r="I57" s="290">
        <v>-7</v>
      </c>
      <c r="J57" s="290">
        <v>-16</v>
      </c>
      <c r="K57" s="290">
        <v>31</v>
      </c>
      <c r="L57" s="291">
        <f>L56-K56</f>
        <v>-23</v>
      </c>
      <c r="M57" s="12"/>
    </row>
    <row r="58" spans="1:13" ht="13.5">
      <c r="A58" s="570" t="s">
        <v>141</v>
      </c>
      <c r="B58" s="571"/>
      <c r="C58" s="571"/>
      <c r="D58" s="571"/>
      <c r="E58" s="571"/>
      <c r="F58" s="571"/>
      <c r="G58" s="197"/>
    </row>
  </sheetData>
  <mergeCells count="2">
    <mergeCell ref="A1:B1"/>
    <mergeCell ref="A58:F58"/>
  </mergeCells>
  <phoneticPr fontId="2"/>
  <pageMargins left="0.82677165354330717" right="0.42" top="1.1811023622047245" bottom="0.43307086614173229" header="0.74803149606299213" footer="0.23622047244094491"/>
  <pageSetup paperSize="9" orientation="portrait" r:id="rId1"/>
  <headerFooter alignWithMargins="0">
    <oddHeader>&amp;C&amp;14第６表　町丁別人口の推移（続）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34"/>
  <sheetViews>
    <sheetView view="pageLayout" zoomScaleNormal="100" zoomScaleSheetLayoutView="115" workbookViewId="0">
      <selection activeCell="I47" sqref="I47"/>
    </sheetView>
  </sheetViews>
  <sheetFormatPr defaultColWidth="9" defaultRowHeight="11.25"/>
  <cols>
    <col min="1" max="1" width="6.375" style="25" bestFit="1" customWidth="1"/>
    <col min="2" max="4" width="7.125" style="25" customWidth="1"/>
    <col min="5" max="5" width="7.125" style="164" customWidth="1"/>
    <col min="6" max="6" width="7.125" style="165" customWidth="1"/>
    <col min="7" max="12" width="7.125" style="25" customWidth="1"/>
    <col min="13" max="16384" width="9" style="25"/>
  </cols>
  <sheetData>
    <row r="1" spans="1:12" ht="22.5" customHeight="1">
      <c r="A1" s="566" t="s">
        <v>111</v>
      </c>
      <c r="B1" s="567"/>
      <c r="C1" s="268" t="str">
        <f>町２!C1</f>
        <v>平24</v>
      </c>
      <c r="D1" s="268">
        <f>町２!D1</f>
        <v>25</v>
      </c>
      <c r="E1" s="268">
        <f>町２!E1</f>
        <v>26</v>
      </c>
      <c r="F1" s="268">
        <f>町２!F1</f>
        <v>27</v>
      </c>
      <c r="G1" s="268">
        <f>町２!G1</f>
        <v>28</v>
      </c>
      <c r="H1" s="268">
        <f>町２!H1</f>
        <v>29</v>
      </c>
      <c r="I1" s="268">
        <f>町２!I1</f>
        <v>30</v>
      </c>
      <c r="J1" s="268">
        <f>町２!J1</f>
        <v>31</v>
      </c>
      <c r="K1" s="268" t="str">
        <f>町２!K1</f>
        <v>令2</v>
      </c>
      <c r="L1" s="460">
        <f>町２!L1</f>
        <v>3</v>
      </c>
    </row>
    <row r="2" spans="1:12" ht="13.5" customHeight="1">
      <c r="A2" s="137" t="s">
        <v>47</v>
      </c>
      <c r="B2" s="130" t="s">
        <v>10</v>
      </c>
      <c r="C2" s="292">
        <v>7622</v>
      </c>
      <c r="D2" s="292">
        <v>7766</v>
      </c>
      <c r="E2" s="292">
        <v>7824</v>
      </c>
      <c r="F2" s="292">
        <v>7806</v>
      </c>
      <c r="G2" s="292">
        <v>7858</v>
      </c>
      <c r="H2" s="292">
        <v>7884</v>
      </c>
      <c r="I2" s="292">
        <v>7965</v>
      </c>
      <c r="J2" s="292">
        <v>7939</v>
      </c>
      <c r="K2" s="292">
        <v>8014</v>
      </c>
      <c r="L2" s="293">
        <f>L4+L6+L8</f>
        <v>8034</v>
      </c>
    </row>
    <row r="3" spans="1:12" ht="13.5" customHeight="1">
      <c r="A3" s="137"/>
      <c r="B3" s="130" t="s">
        <v>160</v>
      </c>
      <c r="C3" s="284">
        <v>-94</v>
      </c>
      <c r="D3" s="284">
        <v>144</v>
      </c>
      <c r="E3" s="284">
        <v>58</v>
      </c>
      <c r="F3" s="284">
        <v>-18</v>
      </c>
      <c r="G3" s="284">
        <v>52</v>
      </c>
      <c r="H3" s="284">
        <v>26</v>
      </c>
      <c r="I3" s="284">
        <v>81</v>
      </c>
      <c r="J3" s="284">
        <v>-26</v>
      </c>
      <c r="K3" s="284">
        <v>75</v>
      </c>
      <c r="L3" s="288">
        <f>L5+L7+L9</f>
        <v>20</v>
      </c>
    </row>
    <row r="4" spans="1:12" ht="13.5" customHeight="1">
      <c r="A4" s="142" t="s">
        <v>39</v>
      </c>
      <c r="B4" s="131" t="s">
        <v>10</v>
      </c>
      <c r="C4" s="101">
        <v>1572</v>
      </c>
      <c r="D4" s="101">
        <v>1621</v>
      </c>
      <c r="E4" s="12">
        <v>1685</v>
      </c>
      <c r="F4" s="12">
        <v>1630</v>
      </c>
      <c r="G4" s="12">
        <v>1675</v>
      </c>
      <c r="H4" s="12">
        <v>1678</v>
      </c>
      <c r="I4" s="12">
        <v>1671</v>
      </c>
      <c r="J4" s="12">
        <v>1682</v>
      </c>
      <c r="K4" s="12">
        <v>1724</v>
      </c>
      <c r="L4" s="278">
        <v>1820</v>
      </c>
    </row>
    <row r="5" spans="1:12" ht="13.5" customHeight="1">
      <c r="A5" s="137"/>
      <c r="B5" s="130" t="s">
        <v>160</v>
      </c>
      <c r="C5" s="276">
        <v>-7</v>
      </c>
      <c r="D5" s="276">
        <v>49</v>
      </c>
      <c r="E5" s="276">
        <v>64</v>
      </c>
      <c r="F5" s="276">
        <v>-55</v>
      </c>
      <c r="G5" s="276">
        <v>45</v>
      </c>
      <c r="H5" s="276">
        <v>3</v>
      </c>
      <c r="I5" s="276">
        <v>-7</v>
      </c>
      <c r="J5" s="276">
        <v>11</v>
      </c>
      <c r="K5" s="276">
        <v>42</v>
      </c>
      <c r="L5" s="277">
        <f>L4-K4</f>
        <v>96</v>
      </c>
    </row>
    <row r="6" spans="1:12" ht="13.5" customHeight="1">
      <c r="A6" s="142" t="s">
        <v>20</v>
      </c>
      <c r="B6" s="131" t="s">
        <v>10</v>
      </c>
      <c r="C6" s="101">
        <v>4028</v>
      </c>
      <c r="D6" s="101">
        <v>4096</v>
      </c>
      <c r="E6" s="12">
        <v>4124</v>
      </c>
      <c r="F6" s="12">
        <v>4166</v>
      </c>
      <c r="G6" s="12">
        <v>4107</v>
      </c>
      <c r="H6" s="12">
        <v>4123</v>
      </c>
      <c r="I6" s="12">
        <v>4156</v>
      </c>
      <c r="J6" s="12">
        <v>4123</v>
      </c>
      <c r="K6" s="12">
        <v>4135</v>
      </c>
      <c r="L6" s="278">
        <v>4098</v>
      </c>
    </row>
    <row r="7" spans="1:12" ht="13.5" customHeight="1">
      <c r="A7" s="137"/>
      <c r="B7" s="130" t="s">
        <v>160</v>
      </c>
      <c r="C7" s="276">
        <v>-67</v>
      </c>
      <c r="D7" s="276">
        <v>68</v>
      </c>
      <c r="E7" s="276">
        <v>28</v>
      </c>
      <c r="F7" s="284">
        <v>42</v>
      </c>
      <c r="G7" s="284">
        <v>-59</v>
      </c>
      <c r="H7" s="284">
        <v>16</v>
      </c>
      <c r="I7" s="284">
        <v>33</v>
      </c>
      <c r="J7" s="284">
        <v>-33</v>
      </c>
      <c r="K7" s="276">
        <v>12</v>
      </c>
      <c r="L7" s="277">
        <f>L6-K6</f>
        <v>-37</v>
      </c>
    </row>
    <row r="8" spans="1:12" ht="13.5" customHeight="1">
      <c r="A8" s="142" t="s">
        <v>21</v>
      </c>
      <c r="B8" s="131" t="s">
        <v>10</v>
      </c>
      <c r="C8" s="101">
        <v>2022</v>
      </c>
      <c r="D8" s="101">
        <v>2049</v>
      </c>
      <c r="E8" s="12">
        <v>2015</v>
      </c>
      <c r="F8" s="12">
        <v>2010</v>
      </c>
      <c r="G8" s="12">
        <v>2076</v>
      </c>
      <c r="H8" s="12">
        <v>2083</v>
      </c>
      <c r="I8" s="12">
        <v>2138</v>
      </c>
      <c r="J8" s="12">
        <v>2134</v>
      </c>
      <c r="K8" s="12">
        <v>2155</v>
      </c>
      <c r="L8" s="278">
        <v>2116</v>
      </c>
    </row>
    <row r="9" spans="1:12" ht="13.5" customHeight="1">
      <c r="A9" s="139"/>
      <c r="B9" s="132" t="s">
        <v>160</v>
      </c>
      <c r="C9" s="280">
        <v>-20</v>
      </c>
      <c r="D9" s="280">
        <v>27</v>
      </c>
      <c r="E9" s="280">
        <v>-34</v>
      </c>
      <c r="F9" s="286">
        <v>-5</v>
      </c>
      <c r="G9" s="286">
        <v>66</v>
      </c>
      <c r="H9" s="286">
        <v>7</v>
      </c>
      <c r="I9" s="286">
        <v>55</v>
      </c>
      <c r="J9" s="286">
        <v>-4</v>
      </c>
      <c r="K9" s="280">
        <v>21</v>
      </c>
      <c r="L9" s="287">
        <f>L8-K8</f>
        <v>-39</v>
      </c>
    </row>
    <row r="10" spans="1:12" ht="13.5" customHeight="1">
      <c r="A10" s="137" t="s">
        <v>48</v>
      </c>
      <c r="B10" s="130" t="s">
        <v>10</v>
      </c>
      <c r="C10" s="101">
        <v>5976</v>
      </c>
      <c r="D10" s="101">
        <v>6163</v>
      </c>
      <c r="E10" s="101">
        <v>6138</v>
      </c>
      <c r="F10" s="12">
        <v>6135</v>
      </c>
      <c r="G10" s="12">
        <v>6189</v>
      </c>
      <c r="H10" s="12">
        <v>6291</v>
      </c>
      <c r="I10" s="12">
        <v>6506</v>
      </c>
      <c r="J10" s="12">
        <v>6650</v>
      </c>
      <c r="K10" s="12">
        <v>6501</v>
      </c>
      <c r="L10" s="278">
        <f>L12+L14+L16+L18</f>
        <v>6495</v>
      </c>
    </row>
    <row r="11" spans="1:12" ht="13.5" customHeight="1">
      <c r="A11" s="137"/>
      <c r="B11" s="130" t="s">
        <v>160</v>
      </c>
      <c r="C11" s="276">
        <v>-33</v>
      </c>
      <c r="D11" s="276">
        <v>187</v>
      </c>
      <c r="E11" s="276">
        <v>-25</v>
      </c>
      <c r="F11" s="284">
        <v>-3</v>
      </c>
      <c r="G11" s="284">
        <v>54</v>
      </c>
      <c r="H11" s="284">
        <v>102</v>
      </c>
      <c r="I11" s="284">
        <v>215</v>
      </c>
      <c r="J11" s="284">
        <v>144</v>
      </c>
      <c r="K11" s="284">
        <v>-149</v>
      </c>
      <c r="L11" s="288">
        <f>L13+L15+L17+L19</f>
        <v>-6</v>
      </c>
    </row>
    <row r="12" spans="1:12" ht="13.5" customHeight="1">
      <c r="A12" s="142" t="s">
        <v>39</v>
      </c>
      <c r="B12" s="131" t="s">
        <v>10</v>
      </c>
      <c r="C12" s="101">
        <v>1020</v>
      </c>
      <c r="D12" s="101">
        <v>1035</v>
      </c>
      <c r="E12" s="12">
        <v>1038</v>
      </c>
      <c r="F12" s="12">
        <v>1028</v>
      </c>
      <c r="G12" s="12">
        <v>1065</v>
      </c>
      <c r="H12" s="12">
        <v>1077</v>
      </c>
      <c r="I12" s="12">
        <v>1109</v>
      </c>
      <c r="J12" s="12">
        <v>1150</v>
      </c>
      <c r="K12" s="12">
        <v>1091</v>
      </c>
      <c r="L12" s="278">
        <v>1062</v>
      </c>
    </row>
    <row r="13" spans="1:12" ht="13.5" customHeight="1">
      <c r="A13" s="137"/>
      <c r="B13" s="130" t="s">
        <v>160</v>
      </c>
      <c r="C13" s="276">
        <v>-2</v>
      </c>
      <c r="D13" s="276">
        <v>15</v>
      </c>
      <c r="E13" s="276">
        <v>3</v>
      </c>
      <c r="F13" s="284">
        <v>-10</v>
      </c>
      <c r="G13" s="284">
        <v>37</v>
      </c>
      <c r="H13" s="284">
        <v>12</v>
      </c>
      <c r="I13" s="284">
        <v>32</v>
      </c>
      <c r="J13" s="284">
        <v>41</v>
      </c>
      <c r="K13" s="284">
        <v>-59</v>
      </c>
      <c r="L13" s="288">
        <f>L12-K12</f>
        <v>-29</v>
      </c>
    </row>
    <row r="14" spans="1:12" ht="13.5" customHeight="1">
      <c r="A14" s="142" t="s">
        <v>20</v>
      </c>
      <c r="B14" s="131" t="s">
        <v>10</v>
      </c>
      <c r="C14" s="101">
        <v>2399</v>
      </c>
      <c r="D14" s="101">
        <v>2503</v>
      </c>
      <c r="E14" s="12">
        <v>2489</v>
      </c>
      <c r="F14" s="12">
        <v>2519</v>
      </c>
      <c r="G14" s="12">
        <v>2501</v>
      </c>
      <c r="H14" s="12">
        <v>2472</v>
      </c>
      <c r="I14" s="12">
        <v>2508</v>
      </c>
      <c r="J14" s="12">
        <v>2486</v>
      </c>
      <c r="K14" s="12">
        <v>2456</v>
      </c>
      <c r="L14" s="278">
        <v>2450</v>
      </c>
    </row>
    <row r="15" spans="1:12" ht="13.5" customHeight="1">
      <c r="A15" s="137"/>
      <c r="B15" s="130" t="s">
        <v>160</v>
      </c>
      <c r="C15" s="276">
        <v>-24</v>
      </c>
      <c r="D15" s="276">
        <v>104</v>
      </c>
      <c r="E15" s="276">
        <v>-14</v>
      </c>
      <c r="F15" s="284">
        <v>30</v>
      </c>
      <c r="G15" s="284">
        <v>-18</v>
      </c>
      <c r="H15" s="284">
        <v>-29</v>
      </c>
      <c r="I15" s="284">
        <v>36</v>
      </c>
      <c r="J15" s="284">
        <v>-22</v>
      </c>
      <c r="K15" s="284">
        <v>-30</v>
      </c>
      <c r="L15" s="288">
        <f>L14-K14</f>
        <v>-6</v>
      </c>
    </row>
    <row r="16" spans="1:12" ht="13.5" customHeight="1">
      <c r="A16" s="142" t="s">
        <v>21</v>
      </c>
      <c r="B16" s="131" t="s">
        <v>10</v>
      </c>
      <c r="C16" s="101">
        <v>1979</v>
      </c>
      <c r="D16" s="101">
        <v>2029</v>
      </c>
      <c r="E16" s="12">
        <v>2014</v>
      </c>
      <c r="F16" s="12">
        <v>2002</v>
      </c>
      <c r="G16" s="12">
        <v>2034</v>
      </c>
      <c r="H16" s="12">
        <v>2124</v>
      </c>
      <c r="I16" s="12">
        <v>2216</v>
      </c>
      <c r="J16" s="12">
        <v>2337</v>
      </c>
      <c r="K16" s="12">
        <v>2321</v>
      </c>
      <c r="L16" s="278">
        <v>2343</v>
      </c>
    </row>
    <row r="17" spans="1:12" ht="13.5" customHeight="1">
      <c r="A17" s="137"/>
      <c r="B17" s="130" t="s">
        <v>160</v>
      </c>
      <c r="C17" s="276">
        <v>-9</v>
      </c>
      <c r="D17" s="276">
        <v>50</v>
      </c>
      <c r="E17" s="276">
        <v>-15</v>
      </c>
      <c r="F17" s="284">
        <v>-12</v>
      </c>
      <c r="G17" s="284">
        <v>32</v>
      </c>
      <c r="H17" s="284">
        <v>90</v>
      </c>
      <c r="I17" s="284">
        <v>92</v>
      </c>
      <c r="J17" s="284">
        <v>121</v>
      </c>
      <c r="K17" s="284">
        <v>-16</v>
      </c>
      <c r="L17" s="288">
        <f>L16-K16</f>
        <v>22</v>
      </c>
    </row>
    <row r="18" spans="1:12" ht="13.5" customHeight="1">
      <c r="A18" s="142" t="s">
        <v>22</v>
      </c>
      <c r="B18" s="131" t="s">
        <v>10</v>
      </c>
      <c r="C18" s="101">
        <v>578</v>
      </c>
      <c r="D18" s="101">
        <v>596</v>
      </c>
      <c r="E18" s="12">
        <v>597</v>
      </c>
      <c r="F18" s="12">
        <v>586</v>
      </c>
      <c r="G18" s="12">
        <v>589</v>
      </c>
      <c r="H18" s="12">
        <v>618</v>
      </c>
      <c r="I18" s="12">
        <v>673</v>
      </c>
      <c r="J18" s="12">
        <v>677</v>
      </c>
      <c r="K18" s="12">
        <v>633</v>
      </c>
      <c r="L18" s="278">
        <v>640</v>
      </c>
    </row>
    <row r="19" spans="1:12" ht="13.5" customHeight="1">
      <c r="A19" s="139"/>
      <c r="B19" s="132" t="s">
        <v>160</v>
      </c>
      <c r="C19" s="280">
        <v>2</v>
      </c>
      <c r="D19" s="280">
        <v>18</v>
      </c>
      <c r="E19" s="280">
        <v>1</v>
      </c>
      <c r="F19" s="286">
        <v>-11</v>
      </c>
      <c r="G19" s="286">
        <v>3</v>
      </c>
      <c r="H19" s="286">
        <v>29</v>
      </c>
      <c r="I19" s="286">
        <v>55</v>
      </c>
      <c r="J19" s="286">
        <v>4</v>
      </c>
      <c r="K19" s="286">
        <v>-44</v>
      </c>
      <c r="L19" s="294">
        <f>L18-K18</f>
        <v>7</v>
      </c>
    </row>
    <row r="20" spans="1:12" ht="13.5" customHeight="1">
      <c r="A20" s="137" t="s">
        <v>49</v>
      </c>
      <c r="B20" s="130" t="s">
        <v>10</v>
      </c>
      <c r="C20" s="101">
        <v>12719</v>
      </c>
      <c r="D20" s="101">
        <v>13208</v>
      </c>
      <c r="E20" s="101">
        <v>13235</v>
      </c>
      <c r="F20" s="12">
        <v>13124</v>
      </c>
      <c r="G20" s="12">
        <v>13172</v>
      </c>
      <c r="H20" s="12">
        <v>13039</v>
      </c>
      <c r="I20" s="12">
        <v>13146</v>
      </c>
      <c r="J20" s="12">
        <v>13383</v>
      </c>
      <c r="K20" s="12">
        <v>13410</v>
      </c>
      <c r="L20" s="278">
        <f>L22+L24+L26+L28+L30+L32</f>
        <v>13330</v>
      </c>
    </row>
    <row r="21" spans="1:12" ht="13.5" customHeight="1">
      <c r="A21" s="137"/>
      <c r="B21" s="130" t="s">
        <v>160</v>
      </c>
      <c r="C21" s="276">
        <v>207</v>
      </c>
      <c r="D21" s="276">
        <v>489</v>
      </c>
      <c r="E21" s="276">
        <v>27</v>
      </c>
      <c r="F21" s="284">
        <v>-111</v>
      </c>
      <c r="G21" s="284">
        <v>48</v>
      </c>
      <c r="H21" s="284">
        <v>-133</v>
      </c>
      <c r="I21" s="284">
        <v>107</v>
      </c>
      <c r="J21" s="284">
        <v>237</v>
      </c>
      <c r="K21" s="284">
        <v>27</v>
      </c>
      <c r="L21" s="288">
        <f>L23+L25+L27+L29+L31+L33</f>
        <v>-80</v>
      </c>
    </row>
    <row r="22" spans="1:12" ht="13.5" customHeight="1">
      <c r="A22" s="142" t="s">
        <v>39</v>
      </c>
      <c r="B22" s="131" t="s">
        <v>10</v>
      </c>
      <c r="C22" s="101">
        <v>2757</v>
      </c>
      <c r="D22" s="101">
        <v>2857</v>
      </c>
      <c r="E22" s="12">
        <v>2874</v>
      </c>
      <c r="F22" s="12">
        <v>2898</v>
      </c>
      <c r="G22" s="12">
        <v>2908</v>
      </c>
      <c r="H22" s="12">
        <v>2877</v>
      </c>
      <c r="I22" s="12">
        <v>2890</v>
      </c>
      <c r="J22" s="12">
        <v>2892</v>
      </c>
      <c r="K22" s="12">
        <v>2878</v>
      </c>
      <c r="L22" s="278">
        <v>2887</v>
      </c>
    </row>
    <row r="23" spans="1:12" ht="13.5" customHeight="1">
      <c r="A23" s="137"/>
      <c r="B23" s="130" t="s">
        <v>160</v>
      </c>
      <c r="C23" s="276">
        <v>59</v>
      </c>
      <c r="D23" s="276">
        <v>100</v>
      </c>
      <c r="E23" s="276">
        <v>17</v>
      </c>
      <c r="F23" s="284">
        <v>24</v>
      </c>
      <c r="G23" s="284">
        <v>10</v>
      </c>
      <c r="H23" s="284">
        <v>-31</v>
      </c>
      <c r="I23" s="284">
        <v>13</v>
      </c>
      <c r="J23" s="284">
        <v>2</v>
      </c>
      <c r="K23" s="284">
        <v>-14</v>
      </c>
      <c r="L23" s="288">
        <f>L22-K22</f>
        <v>9</v>
      </c>
    </row>
    <row r="24" spans="1:12" ht="13.5" customHeight="1">
      <c r="A24" s="142" t="s">
        <v>20</v>
      </c>
      <c r="B24" s="131" t="s">
        <v>10</v>
      </c>
      <c r="C24" s="101">
        <v>1867</v>
      </c>
      <c r="D24" s="101">
        <v>1890</v>
      </c>
      <c r="E24" s="12">
        <v>1919</v>
      </c>
      <c r="F24" s="12">
        <v>1928</v>
      </c>
      <c r="G24" s="12">
        <v>1984</v>
      </c>
      <c r="H24" s="12">
        <v>1965</v>
      </c>
      <c r="I24" s="12">
        <v>1970</v>
      </c>
      <c r="J24" s="12">
        <v>2003</v>
      </c>
      <c r="K24" s="12">
        <v>1970</v>
      </c>
      <c r="L24" s="278">
        <v>1959</v>
      </c>
    </row>
    <row r="25" spans="1:12" ht="13.5" customHeight="1">
      <c r="A25" s="137"/>
      <c r="B25" s="130" t="s">
        <v>160</v>
      </c>
      <c r="C25" s="276">
        <v>-24</v>
      </c>
      <c r="D25" s="276">
        <v>23</v>
      </c>
      <c r="E25" s="276">
        <v>29</v>
      </c>
      <c r="F25" s="12">
        <v>9</v>
      </c>
      <c r="G25" s="12">
        <v>56</v>
      </c>
      <c r="H25" s="12">
        <v>-19</v>
      </c>
      <c r="I25" s="12">
        <v>5</v>
      </c>
      <c r="J25" s="12">
        <v>33</v>
      </c>
      <c r="K25" s="284">
        <v>-33</v>
      </c>
      <c r="L25" s="288">
        <f>L24-K24</f>
        <v>-11</v>
      </c>
    </row>
    <row r="26" spans="1:12" ht="13.5" customHeight="1">
      <c r="A26" s="142" t="s">
        <v>21</v>
      </c>
      <c r="B26" s="131" t="s">
        <v>10</v>
      </c>
      <c r="C26" s="101">
        <v>1748</v>
      </c>
      <c r="D26" s="101">
        <v>2007</v>
      </c>
      <c r="E26" s="12">
        <v>1848</v>
      </c>
      <c r="F26" s="295">
        <v>1721</v>
      </c>
      <c r="G26" s="295">
        <v>1746</v>
      </c>
      <c r="H26" s="295">
        <v>1727</v>
      </c>
      <c r="I26" s="295">
        <v>1796</v>
      </c>
      <c r="J26" s="295">
        <v>1883</v>
      </c>
      <c r="K26" s="295">
        <v>1882</v>
      </c>
      <c r="L26" s="296">
        <v>1757</v>
      </c>
    </row>
    <row r="27" spans="1:12" ht="13.5" customHeight="1">
      <c r="A27" s="137"/>
      <c r="B27" s="130" t="s">
        <v>160</v>
      </c>
      <c r="C27" s="276">
        <v>127</v>
      </c>
      <c r="D27" s="276">
        <v>259</v>
      </c>
      <c r="E27" s="276">
        <v>-159</v>
      </c>
      <c r="F27" s="284">
        <v>-127</v>
      </c>
      <c r="G27" s="284">
        <v>25</v>
      </c>
      <c r="H27" s="284">
        <v>-19</v>
      </c>
      <c r="I27" s="284">
        <v>69</v>
      </c>
      <c r="J27" s="284">
        <v>87</v>
      </c>
      <c r="K27" s="284">
        <v>-1</v>
      </c>
      <c r="L27" s="288">
        <f>L26-K26</f>
        <v>-125</v>
      </c>
    </row>
    <row r="28" spans="1:12" ht="13.5" customHeight="1">
      <c r="A28" s="142" t="s">
        <v>22</v>
      </c>
      <c r="B28" s="131" t="s">
        <v>10</v>
      </c>
      <c r="C28" s="101">
        <v>2783</v>
      </c>
      <c r="D28" s="101">
        <v>2856</v>
      </c>
      <c r="E28" s="12">
        <v>2976</v>
      </c>
      <c r="F28" s="12">
        <v>2971</v>
      </c>
      <c r="G28" s="12">
        <v>2964</v>
      </c>
      <c r="H28" s="12">
        <v>2902</v>
      </c>
      <c r="I28" s="12">
        <v>2879</v>
      </c>
      <c r="J28" s="12">
        <v>3008</v>
      </c>
      <c r="K28" s="12">
        <v>3041</v>
      </c>
      <c r="L28" s="278">
        <v>3092</v>
      </c>
    </row>
    <row r="29" spans="1:12" ht="13.5" customHeight="1">
      <c r="A29" s="137"/>
      <c r="B29" s="130" t="s">
        <v>160</v>
      </c>
      <c r="C29" s="276">
        <v>16</v>
      </c>
      <c r="D29" s="276">
        <v>73</v>
      </c>
      <c r="E29" s="276">
        <v>120</v>
      </c>
      <c r="F29" s="284">
        <v>-5</v>
      </c>
      <c r="G29" s="284">
        <v>-7</v>
      </c>
      <c r="H29" s="284">
        <v>-62</v>
      </c>
      <c r="I29" s="284">
        <v>-23</v>
      </c>
      <c r="J29" s="284">
        <v>129</v>
      </c>
      <c r="K29" s="284">
        <v>33</v>
      </c>
      <c r="L29" s="288">
        <f>L28-K28</f>
        <v>51</v>
      </c>
    </row>
    <row r="30" spans="1:12" ht="13.5" customHeight="1">
      <c r="A30" s="142" t="s">
        <v>23</v>
      </c>
      <c r="B30" s="131" t="s">
        <v>10</v>
      </c>
      <c r="C30" s="101">
        <v>2045</v>
      </c>
      <c r="D30" s="101">
        <v>2046</v>
      </c>
      <c r="E30" s="12">
        <v>2060</v>
      </c>
      <c r="F30" s="12">
        <v>2047</v>
      </c>
      <c r="G30" s="12">
        <v>2037</v>
      </c>
      <c r="H30" s="12">
        <v>2050</v>
      </c>
      <c r="I30" s="12">
        <v>2070</v>
      </c>
      <c r="J30" s="12">
        <v>2051</v>
      </c>
      <c r="K30" s="12">
        <v>2102</v>
      </c>
      <c r="L30" s="278">
        <v>2085</v>
      </c>
    </row>
    <row r="31" spans="1:12" ht="13.5" customHeight="1">
      <c r="A31" s="137"/>
      <c r="B31" s="130" t="s">
        <v>160</v>
      </c>
      <c r="C31" s="276">
        <v>-4</v>
      </c>
      <c r="D31" s="276">
        <v>1</v>
      </c>
      <c r="E31" s="276">
        <v>14</v>
      </c>
      <c r="F31" s="284">
        <v>-13</v>
      </c>
      <c r="G31" s="284">
        <v>-10</v>
      </c>
      <c r="H31" s="284">
        <v>13</v>
      </c>
      <c r="I31" s="284">
        <v>20</v>
      </c>
      <c r="J31" s="284">
        <v>-19</v>
      </c>
      <c r="K31" s="284">
        <v>51</v>
      </c>
      <c r="L31" s="288">
        <f>L30-K30</f>
        <v>-17</v>
      </c>
    </row>
    <row r="32" spans="1:12" ht="13.5" customHeight="1">
      <c r="A32" s="142" t="s">
        <v>24</v>
      </c>
      <c r="B32" s="131" t="s">
        <v>10</v>
      </c>
      <c r="C32" s="101">
        <v>1519</v>
      </c>
      <c r="D32" s="101">
        <v>1552</v>
      </c>
      <c r="E32" s="12">
        <v>1558</v>
      </c>
      <c r="F32" s="12">
        <v>1559</v>
      </c>
      <c r="G32" s="12">
        <v>1533</v>
      </c>
      <c r="H32" s="12">
        <v>1518</v>
      </c>
      <c r="I32" s="12">
        <v>1541</v>
      </c>
      <c r="J32" s="12">
        <v>1546</v>
      </c>
      <c r="K32" s="12">
        <v>1537</v>
      </c>
      <c r="L32" s="278">
        <v>1550</v>
      </c>
    </row>
    <row r="33" spans="1:12" ht="13.5" customHeight="1" thickBot="1">
      <c r="A33" s="140"/>
      <c r="B33" s="141" t="s">
        <v>160</v>
      </c>
      <c r="C33" s="290">
        <v>33</v>
      </c>
      <c r="D33" s="290">
        <v>33</v>
      </c>
      <c r="E33" s="290">
        <v>6</v>
      </c>
      <c r="F33" s="290">
        <v>1</v>
      </c>
      <c r="G33" s="290">
        <v>-26</v>
      </c>
      <c r="H33" s="290">
        <v>-15</v>
      </c>
      <c r="I33" s="290">
        <v>23</v>
      </c>
      <c r="J33" s="290">
        <v>5</v>
      </c>
      <c r="K33" s="290">
        <v>-9</v>
      </c>
      <c r="L33" s="291">
        <f>L32-K32</f>
        <v>13</v>
      </c>
    </row>
    <row r="34" spans="1:12" ht="13.5">
      <c r="A34" s="570" t="s">
        <v>141</v>
      </c>
      <c r="B34" s="571"/>
      <c r="C34" s="571"/>
      <c r="D34" s="571"/>
      <c r="E34" s="571"/>
      <c r="F34" s="571"/>
    </row>
  </sheetData>
  <mergeCells count="2">
    <mergeCell ref="A1:B1"/>
    <mergeCell ref="A34:F34"/>
  </mergeCells>
  <phoneticPr fontId="2"/>
  <pageMargins left="0.73" right="0.37" top="1.22" bottom="0.98425196850393704" header="0.74803149606299213" footer="0.51181102362204722"/>
  <pageSetup paperSize="9" orientation="portrait" r:id="rId1"/>
  <headerFooter alignWithMargins="0">
    <oddHeader>&amp;C&amp;14第６表　町丁別人口の推移（続）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187"/>
  <sheetViews>
    <sheetView view="pageLayout" zoomScaleNormal="100" zoomScaleSheetLayoutView="100" workbookViewId="0">
      <selection activeCell="G47" sqref="G47"/>
    </sheetView>
  </sheetViews>
  <sheetFormatPr defaultColWidth="9" defaultRowHeight="13.5"/>
  <cols>
    <col min="1" max="1" width="7.875" style="178" customWidth="1"/>
    <col min="2" max="2" width="8.75" style="178" customWidth="1"/>
    <col min="3" max="3" width="8" style="178" bestFit="1" customWidth="1"/>
    <col min="4" max="4" width="8.125" style="178" bestFit="1" customWidth="1"/>
    <col min="5" max="5" width="7.875" style="178" customWidth="1"/>
    <col min="6" max="6" width="7.625" style="178" customWidth="1"/>
    <col min="7" max="7" width="6.875" style="178" customWidth="1"/>
    <col min="8" max="8" width="6.75" style="178" customWidth="1"/>
    <col min="9" max="9" width="7.875" style="178" customWidth="1"/>
    <col min="10" max="10" width="7.625" style="178" customWidth="1"/>
    <col min="11" max="12" width="6.875" style="178" customWidth="1"/>
    <col min="13" max="13" width="9" style="178"/>
    <col min="14" max="14" width="15.125" style="178" customWidth="1"/>
    <col min="15" max="21" width="9.125" style="178" bestFit="1" customWidth="1"/>
    <col min="22" max="16384" width="9" style="178"/>
  </cols>
  <sheetData>
    <row r="1" spans="1:12">
      <c r="J1" s="572" t="s">
        <v>201</v>
      </c>
      <c r="K1" s="573"/>
      <c r="L1" s="573"/>
    </row>
    <row r="2" spans="1:12">
      <c r="A2" s="179" t="s">
        <v>50</v>
      </c>
      <c r="B2" s="179" t="s">
        <v>1</v>
      </c>
      <c r="C2" s="179" t="s">
        <v>3</v>
      </c>
      <c r="D2" s="179" t="s">
        <v>4</v>
      </c>
      <c r="E2" s="179" t="s">
        <v>82</v>
      </c>
      <c r="F2" s="179" t="s">
        <v>1</v>
      </c>
      <c r="G2" s="179" t="s">
        <v>3</v>
      </c>
      <c r="H2" s="179" t="s">
        <v>4</v>
      </c>
      <c r="I2" s="179" t="s">
        <v>82</v>
      </c>
      <c r="J2" s="179" t="s">
        <v>1</v>
      </c>
      <c r="K2" s="179" t="s">
        <v>3</v>
      </c>
      <c r="L2" s="179" t="s">
        <v>4</v>
      </c>
    </row>
    <row r="3" spans="1:12">
      <c r="A3" s="410" t="s">
        <v>10</v>
      </c>
      <c r="B3" s="411">
        <f>B4+B10+B16+B22+B28+B34+B40+F4+F10+F16+F22+F28+F34+F40+J4+J10+J16+J22+J28+J34+J44+J45</f>
        <v>190126</v>
      </c>
      <c r="C3" s="411">
        <f>C4+C10+C16+C22+C28+C34+C40+G4+G10+G16+G22+G28+G34+G40+K4+K10+K16+K22+K28+K34+K45+K44</f>
        <v>92946</v>
      </c>
      <c r="D3" s="411">
        <f>D4+D10+D16+D22+D28+D34+D40+H4+H10+H16+H22+H28+H34+H40+L4+L10+L16+L22+L28+L34+L44+L45</f>
        <v>97180</v>
      </c>
      <c r="E3" s="412"/>
      <c r="F3" s="413"/>
      <c r="G3" s="413"/>
      <c r="H3" s="413"/>
      <c r="I3" s="412"/>
      <c r="J3" s="413"/>
      <c r="K3" s="413"/>
      <c r="L3" s="414"/>
    </row>
    <row r="4" spans="1:12" ht="16.5" customHeight="1">
      <c r="A4" s="415" t="s">
        <v>123</v>
      </c>
      <c r="B4" s="416">
        <f>SUM(B5:B9)</f>
        <v>7623</v>
      </c>
      <c r="C4" s="417">
        <f>SUM(C5:C9)</f>
        <v>3958</v>
      </c>
      <c r="D4" s="416">
        <f>SUM(D5:D9)</f>
        <v>3665</v>
      </c>
      <c r="E4" s="418" t="s">
        <v>92</v>
      </c>
      <c r="F4" s="416">
        <f t="shared" ref="F4:F45" si="0">G4+H4</f>
        <v>13722</v>
      </c>
      <c r="G4" s="416">
        <f>SUM(G5:G9)</f>
        <v>6951</v>
      </c>
      <c r="H4" s="416">
        <f>SUM(H5:H9)</f>
        <v>6771</v>
      </c>
      <c r="I4" s="418" t="s">
        <v>99</v>
      </c>
      <c r="J4" s="416">
        <f t="shared" ref="J4:J44" si="1">SUM(K4:L4)</f>
        <v>10473</v>
      </c>
      <c r="K4" s="416">
        <f>SUM(K5:K9)</f>
        <v>4854</v>
      </c>
      <c r="L4" s="419">
        <f>SUM(L5:L9)</f>
        <v>5619</v>
      </c>
    </row>
    <row r="5" spans="1:12" ht="16.5" customHeight="1">
      <c r="A5" s="415">
        <v>0</v>
      </c>
      <c r="B5" s="416">
        <f t="shared" ref="B5:B15" si="2">C5+D5</f>
        <v>1346</v>
      </c>
      <c r="C5" s="297">
        <v>676</v>
      </c>
      <c r="D5" s="297">
        <v>670</v>
      </c>
      <c r="E5" s="418">
        <v>35</v>
      </c>
      <c r="F5" s="416">
        <f t="shared" si="0"/>
        <v>2588</v>
      </c>
      <c r="G5" s="298">
        <v>1295</v>
      </c>
      <c r="H5" s="298">
        <v>1293</v>
      </c>
      <c r="I5" s="418">
        <v>70</v>
      </c>
      <c r="J5" s="416">
        <f t="shared" si="1"/>
        <v>2035</v>
      </c>
      <c r="K5" s="298">
        <v>974</v>
      </c>
      <c r="L5" s="299">
        <v>1061</v>
      </c>
    </row>
    <row r="6" spans="1:12" ht="16.5" customHeight="1">
      <c r="A6" s="415">
        <v>1</v>
      </c>
      <c r="B6" s="416">
        <f t="shared" si="2"/>
        <v>1414</v>
      </c>
      <c r="C6" s="297">
        <v>760</v>
      </c>
      <c r="D6" s="297">
        <v>654</v>
      </c>
      <c r="E6" s="418">
        <v>36</v>
      </c>
      <c r="F6" s="416">
        <f t="shared" si="0"/>
        <v>2732</v>
      </c>
      <c r="G6" s="298">
        <v>1361</v>
      </c>
      <c r="H6" s="298">
        <v>1371</v>
      </c>
      <c r="I6" s="418">
        <v>71</v>
      </c>
      <c r="J6" s="416">
        <f t="shared" si="1"/>
        <v>2267</v>
      </c>
      <c r="K6" s="298">
        <v>1068</v>
      </c>
      <c r="L6" s="299">
        <v>1199</v>
      </c>
    </row>
    <row r="7" spans="1:12" ht="16.5" customHeight="1">
      <c r="A7" s="415">
        <v>2</v>
      </c>
      <c r="B7" s="416">
        <f t="shared" si="2"/>
        <v>1621</v>
      </c>
      <c r="C7" s="297">
        <v>862</v>
      </c>
      <c r="D7" s="297">
        <v>759</v>
      </c>
      <c r="E7" s="418">
        <v>37</v>
      </c>
      <c r="F7" s="416">
        <f t="shared" si="0"/>
        <v>2809</v>
      </c>
      <c r="G7" s="298">
        <v>1458</v>
      </c>
      <c r="H7" s="298">
        <v>1351</v>
      </c>
      <c r="I7" s="418">
        <v>72</v>
      </c>
      <c r="J7" s="416">
        <f t="shared" si="1"/>
        <v>2356</v>
      </c>
      <c r="K7" s="298">
        <v>1074</v>
      </c>
      <c r="L7" s="299">
        <v>1282</v>
      </c>
    </row>
    <row r="8" spans="1:12" ht="16.5" customHeight="1">
      <c r="A8" s="415">
        <v>3</v>
      </c>
      <c r="B8" s="416">
        <f t="shared" si="2"/>
        <v>1549</v>
      </c>
      <c r="C8" s="297">
        <v>789</v>
      </c>
      <c r="D8" s="297">
        <v>760</v>
      </c>
      <c r="E8" s="418">
        <v>38</v>
      </c>
      <c r="F8" s="416">
        <f t="shared" si="0"/>
        <v>2777</v>
      </c>
      <c r="G8" s="298">
        <v>1434</v>
      </c>
      <c r="H8" s="298">
        <v>1343</v>
      </c>
      <c r="I8" s="418">
        <v>73</v>
      </c>
      <c r="J8" s="416">
        <f t="shared" si="1"/>
        <v>2277</v>
      </c>
      <c r="K8" s="298">
        <v>1024</v>
      </c>
      <c r="L8" s="299">
        <v>1253</v>
      </c>
    </row>
    <row r="9" spans="1:12" ht="16.5" customHeight="1">
      <c r="A9" s="415">
        <v>4</v>
      </c>
      <c r="B9" s="416">
        <f t="shared" si="2"/>
        <v>1693</v>
      </c>
      <c r="C9" s="297">
        <v>871</v>
      </c>
      <c r="D9" s="297">
        <v>822</v>
      </c>
      <c r="E9" s="418">
        <v>39</v>
      </c>
      <c r="F9" s="416">
        <f t="shared" si="0"/>
        <v>2816</v>
      </c>
      <c r="G9" s="298">
        <v>1403</v>
      </c>
      <c r="H9" s="298">
        <v>1413</v>
      </c>
      <c r="I9" s="418">
        <v>74</v>
      </c>
      <c r="J9" s="416">
        <f t="shared" si="1"/>
        <v>1538</v>
      </c>
      <c r="K9" s="298">
        <v>714</v>
      </c>
      <c r="L9" s="299">
        <v>824</v>
      </c>
    </row>
    <row r="10" spans="1:12" ht="16.5" customHeight="1">
      <c r="A10" s="420" t="s">
        <v>85</v>
      </c>
      <c r="B10" s="421">
        <f t="shared" si="2"/>
        <v>8420</v>
      </c>
      <c r="C10" s="421">
        <f>SUM(C11:C15)</f>
        <v>4348</v>
      </c>
      <c r="D10" s="421">
        <f>SUM(D11:D15)</f>
        <v>4072</v>
      </c>
      <c r="E10" s="422" t="s">
        <v>93</v>
      </c>
      <c r="F10" s="423">
        <f t="shared" si="0"/>
        <v>14804</v>
      </c>
      <c r="G10" s="421">
        <f>SUM(G11:G15)</f>
        <v>7411</v>
      </c>
      <c r="H10" s="421">
        <f>SUM(H11:H15)</f>
        <v>7393</v>
      </c>
      <c r="I10" s="422" t="s">
        <v>100</v>
      </c>
      <c r="J10" s="423">
        <f t="shared" si="1"/>
        <v>8015</v>
      </c>
      <c r="K10" s="421">
        <f>SUM(K11:K15)</f>
        <v>3521</v>
      </c>
      <c r="L10" s="424">
        <f>SUM(L11:L15)</f>
        <v>4494</v>
      </c>
    </row>
    <row r="11" spans="1:12" ht="16.5" customHeight="1">
      <c r="A11" s="415">
        <v>5</v>
      </c>
      <c r="B11" s="416">
        <f t="shared" si="2"/>
        <v>1684</v>
      </c>
      <c r="C11" s="298">
        <v>883</v>
      </c>
      <c r="D11" s="298">
        <v>801</v>
      </c>
      <c r="E11" s="418">
        <v>40</v>
      </c>
      <c r="F11" s="426">
        <f t="shared" si="0"/>
        <v>2817</v>
      </c>
      <c r="G11" s="298">
        <v>1425</v>
      </c>
      <c r="H11" s="298">
        <v>1392</v>
      </c>
      <c r="I11" s="418">
        <v>75</v>
      </c>
      <c r="J11" s="426">
        <f t="shared" si="1"/>
        <v>1369</v>
      </c>
      <c r="K11" s="298">
        <v>634</v>
      </c>
      <c r="L11" s="299">
        <v>735</v>
      </c>
    </row>
    <row r="12" spans="1:12" ht="16.5" customHeight="1">
      <c r="A12" s="415">
        <v>6</v>
      </c>
      <c r="B12" s="416">
        <f t="shared" si="2"/>
        <v>1696</v>
      </c>
      <c r="C12" s="298">
        <v>871</v>
      </c>
      <c r="D12" s="298">
        <v>825</v>
      </c>
      <c r="E12" s="418">
        <v>41</v>
      </c>
      <c r="F12" s="426">
        <f t="shared" si="0"/>
        <v>2991</v>
      </c>
      <c r="G12" s="298">
        <v>1516</v>
      </c>
      <c r="H12" s="298">
        <v>1475</v>
      </c>
      <c r="I12" s="418">
        <v>76</v>
      </c>
      <c r="J12" s="426">
        <f t="shared" si="1"/>
        <v>1703</v>
      </c>
      <c r="K12" s="298">
        <v>766</v>
      </c>
      <c r="L12" s="299">
        <v>937</v>
      </c>
    </row>
    <row r="13" spans="1:12" ht="16.5" customHeight="1">
      <c r="A13" s="415">
        <v>7</v>
      </c>
      <c r="B13" s="416">
        <f t="shared" si="2"/>
        <v>1714</v>
      </c>
      <c r="C13" s="298">
        <v>871</v>
      </c>
      <c r="D13" s="298">
        <v>843</v>
      </c>
      <c r="E13" s="418">
        <v>42</v>
      </c>
      <c r="F13" s="426">
        <f t="shared" si="0"/>
        <v>3003</v>
      </c>
      <c r="G13" s="298">
        <v>1516</v>
      </c>
      <c r="H13" s="298">
        <v>1487</v>
      </c>
      <c r="I13" s="418">
        <v>77</v>
      </c>
      <c r="J13" s="426">
        <f t="shared" si="1"/>
        <v>1685</v>
      </c>
      <c r="K13" s="298">
        <v>743</v>
      </c>
      <c r="L13" s="299">
        <v>942</v>
      </c>
    </row>
    <row r="14" spans="1:12" ht="16.5" customHeight="1">
      <c r="A14" s="415">
        <v>8</v>
      </c>
      <c r="B14" s="416">
        <f t="shared" si="2"/>
        <v>1626</v>
      </c>
      <c r="C14" s="298">
        <v>830</v>
      </c>
      <c r="D14" s="298">
        <v>796</v>
      </c>
      <c r="E14" s="418">
        <v>43</v>
      </c>
      <c r="F14" s="426">
        <f t="shared" si="0"/>
        <v>2993</v>
      </c>
      <c r="G14" s="298">
        <v>1479</v>
      </c>
      <c r="H14" s="298">
        <v>1514</v>
      </c>
      <c r="I14" s="418">
        <v>78</v>
      </c>
      <c r="J14" s="426">
        <f t="shared" si="1"/>
        <v>1636</v>
      </c>
      <c r="K14" s="298">
        <v>701</v>
      </c>
      <c r="L14" s="299">
        <v>935</v>
      </c>
    </row>
    <row r="15" spans="1:12" ht="16.5" customHeight="1">
      <c r="A15" s="415">
        <v>9</v>
      </c>
      <c r="B15" s="416">
        <f t="shared" si="2"/>
        <v>1700</v>
      </c>
      <c r="C15" s="298">
        <v>893</v>
      </c>
      <c r="D15" s="298">
        <v>807</v>
      </c>
      <c r="E15" s="418">
        <v>44</v>
      </c>
      <c r="F15" s="427">
        <f t="shared" si="0"/>
        <v>3000</v>
      </c>
      <c r="G15" s="298">
        <v>1475</v>
      </c>
      <c r="H15" s="298">
        <v>1525</v>
      </c>
      <c r="I15" s="418">
        <v>79</v>
      </c>
      <c r="J15" s="427">
        <f t="shared" si="1"/>
        <v>1622</v>
      </c>
      <c r="K15" s="298">
        <v>677</v>
      </c>
      <c r="L15" s="299">
        <v>945</v>
      </c>
    </row>
    <row r="16" spans="1:12" ht="16.5" customHeight="1">
      <c r="A16" s="420" t="s">
        <v>124</v>
      </c>
      <c r="B16" s="423">
        <f>SUM(C16:D16)</f>
        <v>7992</v>
      </c>
      <c r="C16" s="421">
        <f>SUM(C17:C21)</f>
        <v>4078</v>
      </c>
      <c r="D16" s="421">
        <f>SUM(D17:D21)</f>
        <v>3914</v>
      </c>
      <c r="E16" s="422" t="s">
        <v>94</v>
      </c>
      <c r="F16" s="423">
        <f t="shared" si="0"/>
        <v>16041</v>
      </c>
      <c r="G16" s="421">
        <f>SUM(G17:G21)</f>
        <v>8068</v>
      </c>
      <c r="H16" s="421">
        <f>SUM(H17:H21)</f>
        <v>7973</v>
      </c>
      <c r="I16" s="422" t="s">
        <v>101</v>
      </c>
      <c r="J16" s="423">
        <f t="shared" si="1"/>
        <v>6417</v>
      </c>
      <c r="K16" s="421">
        <f>SUM(K17:K21)</f>
        <v>2513</v>
      </c>
      <c r="L16" s="424">
        <f>SUM(L17:L21)</f>
        <v>3904</v>
      </c>
    </row>
    <row r="17" spans="1:12" ht="16.5" customHeight="1">
      <c r="A17" s="415">
        <v>10</v>
      </c>
      <c r="B17" s="426">
        <f t="shared" ref="B17:B45" si="3">SUM(C17:D17)</f>
        <v>1623</v>
      </c>
      <c r="C17" s="298">
        <v>807</v>
      </c>
      <c r="D17" s="298">
        <v>816</v>
      </c>
      <c r="E17" s="418">
        <v>45</v>
      </c>
      <c r="F17" s="426">
        <f t="shared" si="0"/>
        <v>2982</v>
      </c>
      <c r="G17" s="298">
        <v>1490</v>
      </c>
      <c r="H17" s="298">
        <v>1492</v>
      </c>
      <c r="I17" s="418">
        <v>80</v>
      </c>
      <c r="J17" s="426">
        <f t="shared" si="1"/>
        <v>1492</v>
      </c>
      <c r="K17" s="298">
        <v>615</v>
      </c>
      <c r="L17" s="299">
        <v>877</v>
      </c>
    </row>
    <row r="18" spans="1:12" ht="16.5" customHeight="1">
      <c r="A18" s="415">
        <v>11</v>
      </c>
      <c r="B18" s="426">
        <f t="shared" si="3"/>
        <v>1685</v>
      </c>
      <c r="C18" s="298">
        <v>873</v>
      </c>
      <c r="D18" s="298">
        <v>812</v>
      </c>
      <c r="E18" s="418">
        <v>46</v>
      </c>
      <c r="F18" s="426">
        <f t="shared" si="0"/>
        <v>3156</v>
      </c>
      <c r="G18" s="298">
        <v>1557</v>
      </c>
      <c r="H18" s="298">
        <v>1599</v>
      </c>
      <c r="I18" s="418">
        <v>81</v>
      </c>
      <c r="J18" s="426">
        <f t="shared" si="1"/>
        <v>1238</v>
      </c>
      <c r="K18" s="298">
        <v>470</v>
      </c>
      <c r="L18" s="299">
        <v>768</v>
      </c>
    </row>
    <row r="19" spans="1:12" ht="16.5" customHeight="1">
      <c r="A19" s="415">
        <v>12</v>
      </c>
      <c r="B19" s="426">
        <f t="shared" si="3"/>
        <v>1602</v>
      </c>
      <c r="C19" s="298">
        <v>831</v>
      </c>
      <c r="D19" s="298">
        <v>771</v>
      </c>
      <c r="E19" s="418">
        <v>47</v>
      </c>
      <c r="F19" s="426">
        <f t="shared" si="0"/>
        <v>3339</v>
      </c>
      <c r="G19" s="298">
        <v>1716</v>
      </c>
      <c r="H19" s="298">
        <v>1623</v>
      </c>
      <c r="I19" s="418">
        <v>82</v>
      </c>
      <c r="J19" s="426">
        <f t="shared" si="1"/>
        <v>1184</v>
      </c>
      <c r="K19" s="298">
        <v>472</v>
      </c>
      <c r="L19" s="299">
        <v>712</v>
      </c>
    </row>
    <row r="20" spans="1:12" ht="16.5" customHeight="1">
      <c r="A20" s="415">
        <v>13</v>
      </c>
      <c r="B20" s="426">
        <f t="shared" si="3"/>
        <v>1556</v>
      </c>
      <c r="C20" s="298">
        <v>816</v>
      </c>
      <c r="D20" s="298">
        <v>740</v>
      </c>
      <c r="E20" s="418">
        <v>48</v>
      </c>
      <c r="F20" s="426">
        <f t="shared" si="0"/>
        <v>3280</v>
      </c>
      <c r="G20" s="298">
        <v>1637</v>
      </c>
      <c r="H20" s="298">
        <v>1643</v>
      </c>
      <c r="I20" s="418">
        <v>83</v>
      </c>
      <c r="J20" s="426">
        <f t="shared" si="1"/>
        <v>1280</v>
      </c>
      <c r="K20" s="298">
        <v>507</v>
      </c>
      <c r="L20" s="299">
        <v>773</v>
      </c>
    </row>
    <row r="21" spans="1:12" ht="16.5" customHeight="1">
      <c r="A21" s="415">
        <v>14</v>
      </c>
      <c r="B21" s="427">
        <f t="shared" si="3"/>
        <v>1526</v>
      </c>
      <c r="C21" s="298">
        <v>751</v>
      </c>
      <c r="D21" s="298">
        <v>775</v>
      </c>
      <c r="E21" s="418">
        <v>49</v>
      </c>
      <c r="F21" s="427">
        <f t="shared" si="0"/>
        <v>3284</v>
      </c>
      <c r="G21" s="298">
        <v>1668</v>
      </c>
      <c r="H21" s="298">
        <v>1616</v>
      </c>
      <c r="I21" s="418">
        <v>84</v>
      </c>
      <c r="J21" s="427">
        <f t="shared" si="1"/>
        <v>1223</v>
      </c>
      <c r="K21" s="298">
        <v>449</v>
      </c>
      <c r="L21" s="299">
        <v>774</v>
      </c>
    </row>
    <row r="22" spans="1:12" ht="16.5" customHeight="1">
      <c r="A22" s="420" t="s">
        <v>88</v>
      </c>
      <c r="B22" s="423">
        <f>SUM(C22:D22)</f>
        <v>7823</v>
      </c>
      <c r="C22" s="421">
        <f>SUM(C23:C27)</f>
        <v>3995</v>
      </c>
      <c r="D22" s="421">
        <f>SUM(D23:D27)</f>
        <v>3828</v>
      </c>
      <c r="E22" s="422" t="s">
        <v>95</v>
      </c>
      <c r="F22" s="423">
        <f t="shared" si="0"/>
        <v>14891</v>
      </c>
      <c r="G22" s="421">
        <f>SUM(G23:G27)</f>
        <v>7443</v>
      </c>
      <c r="H22" s="421">
        <f>SUM(H23:H27)</f>
        <v>7448</v>
      </c>
      <c r="I22" s="422" t="s">
        <v>125</v>
      </c>
      <c r="J22" s="423">
        <f t="shared" si="1"/>
        <v>4612</v>
      </c>
      <c r="K22" s="421">
        <f>SUM(K23:K27)</f>
        <v>1661</v>
      </c>
      <c r="L22" s="424">
        <f>SUM(L23:L27)</f>
        <v>2951</v>
      </c>
    </row>
    <row r="23" spans="1:12" ht="16.5" customHeight="1">
      <c r="A23" s="415">
        <v>15</v>
      </c>
      <c r="B23" s="426">
        <f t="shared" si="3"/>
        <v>1506</v>
      </c>
      <c r="C23" s="298">
        <v>802</v>
      </c>
      <c r="D23" s="298">
        <v>704</v>
      </c>
      <c r="E23" s="418">
        <v>50</v>
      </c>
      <c r="F23" s="426">
        <f t="shared" si="0"/>
        <v>3222</v>
      </c>
      <c r="G23" s="298">
        <v>1606</v>
      </c>
      <c r="H23" s="298">
        <v>1616</v>
      </c>
      <c r="I23" s="418">
        <v>85</v>
      </c>
      <c r="J23" s="426">
        <f t="shared" si="1"/>
        <v>1088</v>
      </c>
      <c r="K23" s="298">
        <v>425</v>
      </c>
      <c r="L23" s="299">
        <v>663</v>
      </c>
    </row>
    <row r="24" spans="1:12" ht="16.5" customHeight="1">
      <c r="A24" s="415">
        <v>16</v>
      </c>
      <c r="B24" s="426">
        <f t="shared" si="3"/>
        <v>1504</v>
      </c>
      <c r="C24" s="298">
        <v>766</v>
      </c>
      <c r="D24" s="298">
        <v>738</v>
      </c>
      <c r="E24" s="418">
        <v>51</v>
      </c>
      <c r="F24" s="426">
        <f t="shared" si="0"/>
        <v>3192</v>
      </c>
      <c r="G24" s="298">
        <v>1604</v>
      </c>
      <c r="H24" s="298">
        <v>1588</v>
      </c>
      <c r="I24" s="418">
        <v>86</v>
      </c>
      <c r="J24" s="426">
        <f t="shared" si="1"/>
        <v>970</v>
      </c>
      <c r="K24" s="298">
        <v>358</v>
      </c>
      <c r="L24" s="299">
        <v>612</v>
      </c>
    </row>
    <row r="25" spans="1:12" ht="16.5" customHeight="1">
      <c r="A25" s="415">
        <v>17</v>
      </c>
      <c r="B25" s="426">
        <f t="shared" si="3"/>
        <v>1469</v>
      </c>
      <c r="C25" s="298">
        <v>754</v>
      </c>
      <c r="D25" s="298">
        <v>715</v>
      </c>
      <c r="E25" s="418">
        <v>52</v>
      </c>
      <c r="F25" s="426">
        <f t="shared" si="0"/>
        <v>3055</v>
      </c>
      <c r="G25" s="298">
        <v>1546</v>
      </c>
      <c r="H25" s="298">
        <v>1509</v>
      </c>
      <c r="I25" s="418">
        <v>87</v>
      </c>
      <c r="J25" s="426">
        <f t="shared" si="1"/>
        <v>861</v>
      </c>
      <c r="K25" s="298">
        <v>314</v>
      </c>
      <c r="L25" s="299">
        <v>547</v>
      </c>
    </row>
    <row r="26" spans="1:12" ht="16.5" customHeight="1">
      <c r="A26" s="415">
        <v>18</v>
      </c>
      <c r="B26" s="426">
        <f t="shared" si="3"/>
        <v>1586</v>
      </c>
      <c r="C26" s="298">
        <v>818</v>
      </c>
      <c r="D26" s="298">
        <v>768</v>
      </c>
      <c r="E26" s="418">
        <v>53</v>
      </c>
      <c r="F26" s="426">
        <f t="shared" si="0"/>
        <v>3114</v>
      </c>
      <c r="G26" s="298">
        <v>1547</v>
      </c>
      <c r="H26" s="298">
        <v>1567</v>
      </c>
      <c r="I26" s="418">
        <v>88</v>
      </c>
      <c r="J26" s="426">
        <f t="shared" si="1"/>
        <v>907</v>
      </c>
      <c r="K26" s="298">
        <v>305</v>
      </c>
      <c r="L26" s="299">
        <v>602</v>
      </c>
    </row>
    <row r="27" spans="1:12" ht="16.5" customHeight="1">
      <c r="A27" s="415">
        <v>19</v>
      </c>
      <c r="B27" s="427">
        <f t="shared" si="3"/>
        <v>1758</v>
      </c>
      <c r="C27" s="298">
        <v>855</v>
      </c>
      <c r="D27" s="298">
        <v>903</v>
      </c>
      <c r="E27" s="418">
        <v>54</v>
      </c>
      <c r="F27" s="427">
        <f t="shared" si="0"/>
        <v>2308</v>
      </c>
      <c r="G27" s="298">
        <v>1140</v>
      </c>
      <c r="H27" s="298">
        <v>1168</v>
      </c>
      <c r="I27" s="418">
        <v>89</v>
      </c>
      <c r="J27" s="427">
        <f t="shared" si="1"/>
        <v>786</v>
      </c>
      <c r="K27" s="298">
        <v>259</v>
      </c>
      <c r="L27" s="299">
        <v>527</v>
      </c>
    </row>
    <row r="28" spans="1:12" ht="16.5" customHeight="1">
      <c r="A28" s="420" t="s">
        <v>89</v>
      </c>
      <c r="B28" s="423">
        <f t="shared" si="3"/>
        <v>11109</v>
      </c>
      <c r="C28" s="421">
        <f>SUM(C29:C33)</f>
        <v>5448</v>
      </c>
      <c r="D28" s="421">
        <f>SUM(D29:D33)</f>
        <v>5661</v>
      </c>
      <c r="E28" s="422" t="s">
        <v>96</v>
      </c>
      <c r="F28" s="423">
        <f t="shared" si="0"/>
        <v>12966</v>
      </c>
      <c r="G28" s="421">
        <f>SUM(G29:G33)</f>
        <v>6701</v>
      </c>
      <c r="H28" s="421">
        <f>SUM(H29:H33)</f>
        <v>6265</v>
      </c>
      <c r="I28" s="422" t="s">
        <v>103</v>
      </c>
      <c r="J28" s="423">
        <f t="shared" si="1"/>
        <v>2330</v>
      </c>
      <c r="K28" s="421">
        <f>SUM(K29:K33)</f>
        <v>736</v>
      </c>
      <c r="L28" s="424">
        <f>SUM(L29:L33)</f>
        <v>1594</v>
      </c>
    </row>
    <row r="29" spans="1:12" ht="16.5" customHeight="1">
      <c r="A29" s="415">
        <v>20</v>
      </c>
      <c r="B29" s="426">
        <f t="shared" si="3"/>
        <v>1939</v>
      </c>
      <c r="C29" s="298">
        <v>955</v>
      </c>
      <c r="D29" s="298">
        <v>984</v>
      </c>
      <c r="E29" s="418">
        <v>55</v>
      </c>
      <c r="F29" s="426">
        <f t="shared" si="0"/>
        <v>3082</v>
      </c>
      <c r="G29" s="298">
        <v>1593</v>
      </c>
      <c r="H29" s="298">
        <v>1489</v>
      </c>
      <c r="I29" s="418">
        <v>90</v>
      </c>
      <c r="J29" s="426">
        <f t="shared" si="1"/>
        <v>659</v>
      </c>
      <c r="K29" s="298">
        <v>223</v>
      </c>
      <c r="L29" s="299">
        <v>436</v>
      </c>
    </row>
    <row r="30" spans="1:12" ht="16.5" customHeight="1">
      <c r="A30" s="415">
        <v>21</v>
      </c>
      <c r="B30" s="426">
        <f t="shared" si="3"/>
        <v>2078</v>
      </c>
      <c r="C30" s="298">
        <v>1041</v>
      </c>
      <c r="D30" s="298">
        <v>1037</v>
      </c>
      <c r="E30" s="418">
        <v>56</v>
      </c>
      <c r="F30" s="426">
        <f t="shared" si="0"/>
        <v>2651</v>
      </c>
      <c r="G30" s="298">
        <v>1405</v>
      </c>
      <c r="H30" s="298">
        <v>1246</v>
      </c>
      <c r="I30" s="418">
        <v>91</v>
      </c>
      <c r="J30" s="426">
        <f t="shared" si="1"/>
        <v>523</v>
      </c>
      <c r="K30" s="298">
        <v>174</v>
      </c>
      <c r="L30" s="299">
        <v>349</v>
      </c>
    </row>
    <row r="31" spans="1:12" ht="16.5" customHeight="1">
      <c r="A31" s="415">
        <v>22</v>
      </c>
      <c r="B31" s="426">
        <f t="shared" si="3"/>
        <v>2243</v>
      </c>
      <c r="C31" s="298">
        <v>1109</v>
      </c>
      <c r="D31" s="298">
        <v>1134</v>
      </c>
      <c r="E31" s="418">
        <v>57</v>
      </c>
      <c r="F31" s="426">
        <f t="shared" si="0"/>
        <v>2551</v>
      </c>
      <c r="G31" s="298">
        <v>1299</v>
      </c>
      <c r="H31" s="298">
        <v>1252</v>
      </c>
      <c r="I31" s="418">
        <v>92</v>
      </c>
      <c r="J31" s="426">
        <f t="shared" si="1"/>
        <v>486</v>
      </c>
      <c r="K31" s="298">
        <v>144</v>
      </c>
      <c r="L31" s="299">
        <v>342</v>
      </c>
    </row>
    <row r="32" spans="1:12" ht="16.5" customHeight="1">
      <c r="A32" s="415">
        <v>23</v>
      </c>
      <c r="B32" s="426">
        <f t="shared" si="3"/>
        <v>2366</v>
      </c>
      <c r="C32" s="298">
        <v>1123</v>
      </c>
      <c r="D32" s="298">
        <v>1243</v>
      </c>
      <c r="E32" s="418">
        <v>58</v>
      </c>
      <c r="F32" s="426">
        <f t="shared" si="0"/>
        <v>2453</v>
      </c>
      <c r="G32" s="298">
        <v>1241</v>
      </c>
      <c r="H32" s="298">
        <v>1212</v>
      </c>
      <c r="I32" s="418">
        <v>93</v>
      </c>
      <c r="J32" s="426">
        <f t="shared" si="1"/>
        <v>357</v>
      </c>
      <c r="K32" s="298">
        <v>105</v>
      </c>
      <c r="L32" s="299">
        <v>252</v>
      </c>
    </row>
    <row r="33" spans="1:12" ht="16.5" customHeight="1">
      <c r="A33" s="415">
        <v>24</v>
      </c>
      <c r="B33" s="427">
        <f t="shared" si="3"/>
        <v>2483</v>
      </c>
      <c r="C33" s="298">
        <v>1220</v>
      </c>
      <c r="D33" s="298">
        <v>1263</v>
      </c>
      <c r="E33" s="418">
        <v>59</v>
      </c>
      <c r="F33" s="427">
        <f t="shared" si="0"/>
        <v>2229</v>
      </c>
      <c r="G33" s="298">
        <v>1163</v>
      </c>
      <c r="H33" s="298">
        <v>1066</v>
      </c>
      <c r="I33" s="418">
        <v>94</v>
      </c>
      <c r="J33" s="427">
        <f t="shared" si="1"/>
        <v>305</v>
      </c>
      <c r="K33" s="298">
        <v>90</v>
      </c>
      <c r="L33" s="299">
        <v>215</v>
      </c>
    </row>
    <row r="34" spans="1:12" ht="16.5" customHeight="1">
      <c r="A34" s="420" t="s">
        <v>90</v>
      </c>
      <c r="B34" s="423">
        <f t="shared" si="3"/>
        <v>11688</v>
      </c>
      <c r="C34" s="421">
        <f>SUM(C35:C39)</f>
        <v>5926</v>
      </c>
      <c r="D34" s="421">
        <f>SUM(D35:D39)</f>
        <v>5762</v>
      </c>
      <c r="E34" s="422" t="s">
        <v>97</v>
      </c>
      <c r="F34" s="423">
        <f t="shared" si="0"/>
        <v>9756</v>
      </c>
      <c r="G34" s="421">
        <f>SUM(G35:G39)</f>
        <v>4874</v>
      </c>
      <c r="H34" s="421">
        <f>SUM(H35:H39)</f>
        <v>4882</v>
      </c>
      <c r="I34" s="425" t="s">
        <v>126</v>
      </c>
      <c r="J34" s="423">
        <f t="shared" si="1"/>
        <v>738</v>
      </c>
      <c r="K34" s="421">
        <f>SUM(K35:K43)</f>
        <v>151</v>
      </c>
      <c r="L34" s="424">
        <f>SUM(L35:L43)</f>
        <v>587</v>
      </c>
    </row>
    <row r="35" spans="1:12" ht="16.5" customHeight="1">
      <c r="A35" s="415">
        <v>25</v>
      </c>
      <c r="B35" s="426">
        <f t="shared" si="3"/>
        <v>2334</v>
      </c>
      <c r="C35" s="298">
        <v>1165</v>
      </c>
      <c r="D35" s="298">
        <v>1169</v>
      </c>
      <c r="E35" s="418">
        <v>60</v>
      </c>
      <c r="F35" s="426">
        <f t="shared" si="0"/>
        <v>2092</v>
      </c>
      <c r="G35" s="298">
        <v>1032</v>
      </c>
      <c r="H35" s="298">
        <v>1060</v>
      </c>
      <c r="I35" s="418">
        <v>95</v>
      </c>
      <c r="J35" s="426">
        <f t="shared" si="1"/>
        <v>232</v>
      </c>
      <c r="K35" s="298">
        <v>63</v>
      </c>
      <c r="L35" s="299">
        <v>169</v>
      </c>
    </row>
    <row r="36" spans="1:12" ht="16.5" customHeight="1">
      <c r="A36" s="415">
        <v>26</v>
      </c>
      <c r="B36" s="426">
        <f t="shared" si="3"/>
        <v>2423</v>
      </c>
      <c r="C36" s="298">
        <v>1238</v>
      </c>
      <c r="D36" s="298">
        <v>1185</v>
      </c>
      <c r="E36" s="418">
        <v>61</v>
      </c>
      <c r="F36" s="426">
        <f t="shared" si="0"/>
        <v>2108</v>
      </c>
      <c r="G36" s="298">
        <v>1086</v>
      </c>
      <c r="H36" s="298">
        <v>1022</v>
      </c>
      <c r="I36" s="418">
        <v>96</v>
      </c>
      <c r="J36" s="426">
        <f t="shared" si="1"/>
        <v>160</v>
      </c>
      <c r="K36" s="298">
        <v>31</v>
      </c>
      <c r="L36" s="299">
        <v>129</v>
      </c>
    </row>
    <row r="37" spans="1:12" ht="16.5" customHeight="1">
      <c r="A37" s="415">
        <v>27</v>
      </c>
      <c r="B37" s="426">
        <f t="shared" si="3"/>
        <v>2263</v>
      </c>
      <c r="C37" s="298">
        <v>1122</v>
      </c>
      <c r="D37" s="298">
        <v>1141</v>
      </c>
      <c r="E37" s="418">
        <v>62</v>
      </c>
      <c r="F37" s="426">
        <f t="shared" si="0"/>
        <v>1963</v>
      </c>
      <c r="G37" s="298">
        <v>990</v>
      </c>
      <c r="H37" s="298">
        <v>973</v>
      </c>
      <c r="I37" s="418">
        <v>97</v>
      </c>
      <c r="J37" s="426">
        <f t="shared" si="1"/>
        <v>121</v>
      </c>
      <c r="K37" s="298">
        <v>24</v>
      </c>
      <c r="L37" s="299">
        <v>97</v>
      </c>
    </row>
    <row r="38" spans="1:12" ht="16.5" customHeight="1">
      <c r="A38" s="415">
        <v>28</v>
      </c>
      <c r="B38" s="426">
        <f t="shared" si="3"/>
        <v>2381</v>
      </c>
      <c r="C38" s="298">
        <v>1205</v>
      </c>
      <c r="D38" s="298">
        <v>1176</v>
      </c>
      <c r="E38" s="418">
        <v>63</v>
      </c>
      <c r="F38" s="426">
        <f t="shared" si="0"/>
        <v>1809</v>
      </c>
      <c r="G38" s="298">
        <v>886</v>
      </c>
      <c r="H38" s="298">
        <v>923</v>
      </c>
      <c r="I38" s="418">
        <v>98</v>
      </c>
      <c r="J38" s="426">
        <f t="shared" si="1"/>
        <v>80</v>
      </c>
      <c r="K38" s="298">
        <v>18</v>
      </c>
      <c r="L38" s="299">
        <v>62</v>
      </c>
    </row>
    <row r="39" spans="1:12" ht="16.5" customHeight="1">
      <c r="A39" s="415">
        <v>29</v>
      </c>
      <c r="B39" s="427">
        <f t="shared" si="3"/>
        <v>2287</v>
      </c>
      <c r="C39" s="298">
        <v>1196</v>
      </c>
      <c r="D39" s="298">
        <v>1091</v>
      </c>
      <c r="E39" s="418">
        <v>64</v>
      </c>
      <c r="F39" s="427">
        <f t="shared" si="0"/>
        <v>1784</v>
      </c>
      <c r="G39" s="298">
        <v>880</v>
      </c>
      <c r="H39" s="298">
        <v>904</v>
      </c>
      <c r="I39" s="418">
        <v>99</v>
      </c>
      <c r="J39" s="426">
        <f t="shared" si="1"/>
        <v>57</v>
      </c>
      <c r="K39" s="298">
        <v>5</v>
      </c>
      <c r="L39" s="299">
        <v>52</v>
      </c>
    </row>
    <row r="40" spans="1:12" ht="16.5" customHeight="1">
      <c r="A40" s="420" t="s">
        <v>91</v>
      </c>
      <c r="B40" s="423">
        <f t="shared" si="3"/>
        <v>11859</v>
      </c>
      <c r="C40" s="421">
        <f>SUM(C41:C45)</f>
        <v>5934</v>
      </c>
      <c r="D40" s="421">
        <f>SUM(D41:D45)</f>
        <v>5925</v>
      </c>
      <c r="E40" s="422" t="s">
        <v>98</v>
      </c>
      <c r="F40" s="423">
        <f t="shared" si="0"/>
        <v>8834</v>
      </c>
      <c r="G40" s="421">
        <f>SUM(G41:G45)</f>
        <v>4373</v>
      </c>
      <c r="H40" s="424">
        <f>SUM(H41:H45)</f>
        <v>4461</v>
      </c>
      <c r="I40" s="418">
        <v>100</v>
      </c>
      <c r="J40" s="426">
        <f t="shared" si="1"/>
        <v>41</v>
      </c>
      <c r="K40" s="298">
        <v>5</v>
      </c>
      <c r="L40" s="299">
        <v>36</v>
      </c>
    </row>
    <row r="41" spans="1:12" ht="16.5" customHeight="1">
      <c r="A41" s="415">
        <v>30</v>
      </c>
      <c r="B41" s="426">
        <f t="shared" si="3"/>
        <v>2216</v>
      </c>
      <c r="C41" s="298">
        <v>1087</v>
      </c>
      <c r="D41" s="298">
        <v>1129</v>
      </c>
      <c r="E41" s="418">
        <v>65</v>
      </c>
      <c r="F41" s="426">
        <f t="shared" si="0"/>
        <v>1659</v>
      </c>
      <c r="G41" s="298">
        <v>793</v>
      </c>
      <c r="H41" s="298">
        <v>866</v>
      </c>
      <c r="I41" s="418">
        <v>101</v>
      </c>
      <c r="J41" s="426">
        <f t="shared" si="1"/>
        <v>15</v>
      </c>
      <c r="K41" s="298">
        <v>2</v>
      </c>
      <c r="L41" s="299">
        <v>13</v>
      </c>
    </row>
    <row r="42" spans="1:12" ht="16.5" customHeight="1">
      <c r="A42" s="415">
        <v>31</v>
      </c>
      <c r="B42" s="426">
        <f t="shared" si="3"/>
        <v>2299</v>
      </c>
      <c r="C42" s="298">
        <v>1170</v>
      </c>
      <c r="D42" s="298">
        <v>1129</v>
      </c>
      <c r="E42" s="418">
        <v>66</v>
      </c>
      <c r="F42" s="426">
        <f t="shared" si="0"/>
        <v>1765</v>
      </c>
      <c r="G42" s="298">
        <v>889</v>
      </c>
      <c r="H42" s="298">
        <v>876</v>
      </c>
      <c r="I42" s="418">
        <v>102</v>
      </c>
      <c r="J42" s="426">
        <f t="shared" si="1"/>
        <v>24</v>
      </c>
      <c r="K42" s="298">
        <v>2</v>
      </c>
      <c r="L42" s="299">
        <v>22</v>
      </c>
    </row>
    <row r="43" spans="1:12" ht="16.5" customHeight="1">
      <c r="A43" s="415">
        <v>32</v>
      </c>
      <c r="B43" s="426">
        <f t="shared" si="3"/>
        <v>2433</v>
      </c>
      <c r="C43" s="298">
        <v>1211</v>
      </c>
      <c r="D43" s="298">
        <v>1222</v>
      </c>
      <c r="E43" s="418">
        <v>67</v>
      </c>
      <c r="F43" s="426">
        <f t="shared" si="0"/>
        <v>1767</v>
      </c>
      <c r="G43" s="298">
        <v>868</v>
      </c>
      <c r="H43" s="298">
        <v>899</v>
      </c>
      <c r="I43" s="418">
        <v>103</v>
      </c>
      <c r="J43" s="426">
        <f t="shared" si="1"/>
        <v>8</v>
      </c>
      <c r="K43" s="298">
        <v>1</v>
      </c>
      <c r="L43" s="299">
        <v>7</v>
      </c>
    </row>
    <row r="44" spans="1:12" ht="16.5" customHeight="1">
      <c r="A44" s="415">
        <v>33</v>
      </c>
      <c r="B44" s="426">
        <f t="shared" si="3"/>
        <v>2355</v>
      </c>
      <c r="C44" s="298">
        <v>1182</v>
      </c>
      <c r="D44" s="298">
        <v>1173</v>
      </c>
      <c r="E44" s="418">
        <v>68</v>
      </c>
      <c r="F44" s="426">
        <f t="shared" si="0"/>
        <v>1769</v>
      </c>
      <c r="G44" s="298">
        <v>875</v>
      </c>
      <c r="H44" s="298">
        <v>894</v>
      </c>
      <c r="I44" s="418" t="s">
        <v>51</v>
      </c>
      <c r="J44" s="427">
        <f t="shared" si="1"/>
        <v>13</v>
      </c>
      <c r="K44" s="298">
        <v>2</v>
      </c>
      <c r="L44" s="299">
        <v>11</v>
      </c>
    </row>
    <row r="45" spans="1:12" ht="16.5" customHeight="1">
      <c r="A45" s="428">
        <v>34</v>
      </c>
      <c r="B45" s="427">
        <f t="shared" si="3"/>
        <v>2556</v>
      </c>
      <c r="C45" s="300">
        <v>1284</v>
      </c>
      <c r="D45" s="300">
        <v>1272</v>
      </c>
      <c r="E45" s="429">
        <v>69</v>
      </c>
      <c r="F45" s="427">
        <f t="shared" si="0"/>
        <v>1874</v>
      </c>
      <c r="G45" s="300">
        <v>948</v>
      </c>
      <c r="H45" s="300">
        <v>926</v>
      </c>
      <c r="I45" s="430" t="s">
        <v>86</v>
      </c>
      <c r="J45" s="411">
        <f>SUM(K45:L45)</f>
        <v>0</v>
      </c>
      <c r="K45" s="301">
        <v>0</v>
      </c>
      <c r="L45" s="302">
        <v>0</v>
      </c>
    </row>
    <row r="46" spans="1:12">
      <c r="A46" s="574"/>
      <c r="B46" s="574"/>
      <c r="C46" s="574"/>
      <c r="D46" s="574"/>
      <c r="E46" s="574"/>
      <c r="F46" s="574"/>
      <c r="G46" s="574"/>
      <c r="H46" s="574"/>
      <c r="I46" s="574"/>
      <c r="J46" s="574"/>
      <c r="K46" s="574"/>
      <c r="L46" s="574"/>
    </row>
    <row r="47" spans="1:12">
      <c r="B47" s="180"/>
      <c r="C47" s="180"/>
      <c r="D47" s="180"/>
      <c r="F47" s="180"/>
      <c r="G47" s="180"/>
      <c r="H47" s="180"/>
    </row>
    <row r="48" spans="1:12">
      <c r="B48" s="180"/>
      <c r="C48" s="180"/>
      <c r="D48" s="180"/>
      <c r="F48" s="180"/>
      <c r="G48" s="180"/>
      <c r="H48" s="180"/>
    </row>
    <row r="49" spans="2:8">
      <c r="B49" s="180"/>
      <c r="C49" s="180"/>
      <c r="D49" s="180"/>
      <c r="F49" s="180"/>
      <c r="G49" s="180"/>
      <c r="H49" s="180"/>
    </row>
    <row r="50" spans="2:8">
      <c r="B50" s="180"/>
      <c r="C50" s="180"/>
      <c r="D50" s="180"/>
      <c r="F50" s="180"/>
      <c r="G50" s="180"/>
      <c r="H50" s="180"/>
    </row>
    <row r="51" spans="2:8">
      <c r="B51" s="180"/>
      <c r="C51" s="180"/>
      <c r="D51" s="180"/>
      <c r="F51" s="180"/>
      <c r="G51" s="180"/>
      <c r="H51" s="180"/>
    </row>
    <row r="52" spans="2:8">
      <c r="B52" s="180"/>
      <c r="C52" s="180"/>
      <c r="D52" s="180"/>
      <c r="F52" s="180"/>
      <c r="G52" s="180"/>
      <c r="H52" s="180"/>
    </row>
    <row r="53" spans="2:8">
      <c r="B53" s="180"/>
      <c r="C53" s="180"/>
      <c r="D53" s="180"/>
      <c r="F53" s="180"/>
      <c r="G53" s="180"/>
      <c r="H53" s="180"/>
    </row>
    <row r="54" spans="2:8">
      <c r="B54" s="180"/>
      <c r="C54" s="180"/>
      <c r="D54" s="180"/>
      <c r="F54" s="180"/>
      <c r="G54" s="180"/>
      <c r="H54" s="180"/>
    </row>
    <row r="55" spans="2:8">
      <c r="B55" s="180"/>
      <c r="C55" s="180"/>
      <c r="D55" s="180"/>
      <c r="F55" s="180"/>
      <c r="G55" s="180"/>
      <c r="H55" s="180"/>
    </row>
    <row r="56" spans="2:8">
      <c r="B56" s="180"/>
      <c r="C56" s="180"/>
      <c r="D56" s="180"/>
      <c r="F56" s="180"/>
      <c r="G56" s="180"/>
      <c r="H56" s="180"/>
    </row>
    <row r="57" spans="2:8">
      <c r="B57" s="180"/>
      <c r="C57" s="180"/>
      <c r="D57" s="180"/>
      <c r="F57" s="180"/>
      <c r="G57" s="180"/>
      <c r="H57" s="180"/>
    </row>
    <row r="58" spans="2:8">
      <c r="B58" s="180"/>
      <c r="C58" s="180"/>
      <c r="D58" s="180"/>
      <c r="F58" s="180"/>
      <c r="G58" s="180"/>
      <c r="H58" s="180"/>
    </row>
    <row r="59" spans="2:8">
      <c r="B59" s="180"/>
      <c r="C59" s="180"/>
      <c r="D59" s="180"/>
      <c r="F59" s="180"/>
      <c r="G59" s="180"/>
      <c r="H59" s="180"/>
    </row>
    <row r="60" spans="2:8">
      <c r="B60" s="180"/>
      <c r="C60" s="180"/>
      <c r="D60" s="180"/>
      <c r="F60" s="180"/>
      <c r="G60" s="180"/>
      <c r="H60" s="180"/>
    </row>
    <row r="61" spans="2:8">
      <c r="B61" s="180"/>
      <c r="C61" s="180"/>
      <c r="D61" s="180"/>
      <c r="F61" s="180"/>
      <c r="G61" s="180"/>
      <c r="H61" s="180"/>
    </row>
    <row r="62" spans="2:8">
      <c r="B62" s="180"/>
      <c r="C62" s="180"/>
      <c r="D62" s="180"/>
      <c r="F62" s="180"/>
      <c r="G62" s="180"/>
      <c r="H62" s="180"/>
    </row>
    <row r="63" spans="2:8">
      <c r="B63" s="180"/>
      <c r="C63" s="180"/>
      <c r="D63" s="180"/>
      <c r="F63" s="180"/>
      <c r="G63" s="180"/>
      <c r="H63" s="180"/>
    </row>
    <row r="64" spans="2:8">
      <c r="B64" s="180"/>
      <c r="C64" s="180"/>
      <c r="D64" s="180"/>
      <c r="F64" s="180"/>
      <c r="G64" s="180"/>
      <c r="H64" s="180"/>
    </row>
    <row r="65" spans="2:8">
      <c r="B65" s="180"/>
      <c r="C65" s="180"/>
      <c r="D65" s="180"/>
      <c r="F65" s="180"/>
      <c r="G65" s="180"/>
      <c r="H65" s="180"/>
    </row>
    <row r="66" spans="2:8">
      <c r="B66" s="180"/>
      <c r="C66" s="180"/>
      <c r="D66" s="180"/>
      <c r="F66" s="180"/>
      <c r="G66" s="180"/>
      <c r="H66" s="180"/>
    </row>
    <row r="67" spans="2:8">
      <c r="B67" s="180"/>
      <c r="C67" s="180"/>
      <c r="D67" s="180"/>
      <c r="F67" s="180"/>
      <c r="G67" s="180"/>
      <c r="H67" s="180"/>
    </row>
    <row r="68" spans="2:8">
      <c r="B68" s="180"/>
      <c r="C68" s="180"/>
      <c r="D68" s="180"/>
      <c r="F68" s="180"/>
      <c r="G68" s="180"/>
      <c r="H68" s="180"/>
    </row>
    <row r="69" spans="2:8">
      <c r="B69" s="180"/>
      <c r="C69" s="180"/>
      <c r="D69" s="180"/>
      <c r="F69" s="180"/>
      <c r="G69" s="180"/>
      <c r="H69" s="180"/>
    </row>
    <row r="70" spans="2:8">
      <c r="B70" s="180"/>
      <c r="C70" s="180"/>
      <c r="D70" s="180"/>
      <c r="F70" s="180"/>
      <c r="G70" s="180"/>
      <c r="H70" s="180"/>
    </row>
    <row r="71" spans="2:8">
      <c r="B71" s="180"/>
      <c r="C71" s="180"/>
      <c r="D71" s="180"/>
      <c r="F71" s="180"/>
      <c r="G71" s="180"/>
      <c r="H71" s="180"/>
    </row>
    <row r="72" spans="2:8">
      <c r="B72" s="180"/>
      <c r="C72" s="180"/>
      <c r="D72" s="180"/>
      <c r="F72" s="180"/>
      <c r="G72" s="180"/>
      <c r="H72" s="180"/>
    </row>
    <row r="73" spans="2:8">
      <c r="B73" s="180"/>
      <c r="C73" s="180"/>
      <c r="D73" s="180"/>
      <c r="F73" s="180"/>
      <c r="G73" s="180"/>
      <c r="H73" s="180"/>
    </row>
    <row r="74" spans="2:8">
      <c r="B74" s="180"/>
      <c r="C74" s="180"/>
      <c r="D74" s="180"/>
      <c r="F74" s="180"/>
      <c r="G74" s="180"/>
      <c r="H74" s="180"/>
    </row>
    <row r="75" spans="2:8">
      <c r="B75" s="180"/>
      <c r="C75" s="180"/>
      <c r="D75" s="180"/>
      <c r="F75" s="180"/>
      <c r="G75" s="180"/>
      <c r="H75" s="180"/>
    </row>
    <row r="76" spans="2:8">
      <c r="B76" s="180"/>
      <c r="C76" s="180"/>
      <c r="D76" s="180"/>
      <c r="F76" s="180"/>
      <c r="G76" s="180"/>
      <c r="H76" s="180"/>
    </row>
    <row r="77" spans="2:8">
      <c r="B77" s="180"/>
      <c r="C77" s="180"/>
      <c r="D77" s="180"/>
      <c r="F77" s="180"/>
      <c r="G77" s="180"/>
      <c r="H77" s="180"/>
    </row>
    <row r="78" spans="2:8">
      <c r="B78" s="180"/>
      <c r="C78" s="180"/>
      <c r="D78" s="180"/>
      <c r="F78" s="180"/>
      <c r="G78" s="180"/>
      <c r="H78" s="180"/>
    </row>
    <row r="79" spans="2:8">
      <c r="B79" s="180"/>
      <c r="C79" s="180"/>
      <c r="D79" s="180"/>
      <c r="F79" s="180"/>
      <c r="G79" s="180"/>
      <c r="H79" s="180"/>
    </row>
    <row r="80" spans="2:8">
      <c r="B80" s="180"/>
      <c r="C80" s="180"/>
      <c r="D80" s="180"/>
      <c r="F80" s="180"/>
      <c r="G80" s="180"/>
      <c r="H80" s="180"/>
    </row>
    <row r="81" spans="2:8">
      <c r="B81" s="180"/>
      <c r="C81" s="180"/>
      <c r="D81" s="180"/>
      <c r="F81" s="180"/>
      <c r="G81" s="180"/>
      <c r="H81" s="180"/>
    </row>
    <row r="82" spans="2:8">
      <c r="B82" s="180"/>
      <c r="C82" s="180"/>
      <c r="D82" s="180"/>
      <c r="F82" s="180"/>
      <c r="G82" s="180"/>
      <c r="H82" s="180"/>
    </row>
    <row r="83" spans="2:8">
      <c r="B83" s="180"/>
      <c r="C83" s="180"/>
      <c r="D83" s="180"/>
      <c r="F83" s="180"/>
      <c r="G83" s="180"/>
      <c r="H83" s="180"/>
    </row>
    <row r="84" spans="2:8">
      <c r="B84" s="180"/>
      <c r="C84" s="180"/>
      <c r="D84" s="180"/>
      <c r="F84" s="180"/>
      <c r="G84" s="180"/>
      <c r="H84" s="180"/>
    </row>
    <row r="85" spans="2:8">
      <c r="B85" s="180"/>
      <c r="C85" s="180"/>
      <c r="D85" s="180"/>
      <c r="F85" s="180"/>
      <c r="G85" s="180"/>
      <c r="H85" s="180"/>
    </row>
    <row r="86" spans="2:8">
      <c r="B86" s="180"/>
      <c r="C86" s="180"/>
      <c r="D86" s="180"/>
      <c r="F86" s="180"/>
      <c r="G86" s="180"/>
      <c r="H86" s="180"/>
    </row>
    <row r="87" spans="2:8">
      <c r="B87" s="180"/>
      <c r="C87" s="180"/>
      <c r="D87" s="180"/>
      <c r="F87" s="180"/>
      <c r="G87" s="180"/>
      <c r="H87" s="180"/>
    </row>
    <row r="88" spans="2:8">
      <c r="B88" s="180"/>
      <c r="C88" s="180"/>
      <c r="D88" s="180"/>
    </row>
    <row r="89" spans="2:8">
      <c r="B89" s="180"/>
      <c r="C89" s="180"/>
      <c r="D89" s="180"/>
    </row>
    <row r="90" spans="2:8">
      <c r="B90" s="180"/>
      <c r="C90" s="180"/>
      <c r="D90" s="180"/>
    </row>
    <row r="91" spans="2:8">
      <c r="B91" s="180"/>
      <c r="C91" s="180"/>
      <c r="D91" s="180"/>
    </row>
    <row r="92" spans="2:8">
      <c r="B92" s="180"/>
      <c r="C92" s="180"/>
      <c r="D92" s="180"/>
    </row>
    <row r="93" spans="2:8">
      <c r="B93" s="180"/>
      <c r="C93" s="180"/>
      <c r="D93" s="180"/>
    </row>
    <row r="94" spans="2:8">
      <c r="B94" s="180"/>
      <c r="C94" s="180"/>
      <c r="D94" s="180"/>
    </row>
    <row r="95" spans="2:8">
      <c r="B95" s="180"/>
      <c r="C95" s="180"/>
      <c r="D95" s="180"/>
    </row>
    <row r="96" spans="2:8">
      <c r="B96" s="180"/>
      <c r="C96" s="180"/>
      <c r="D96" s="180"/>
    </row>
    <row r="97" spans="2:4">
      <c r="B97" s="180"/>
      <c r="C97" s="180"/>
      <c r="D97" s="180"/>
    </row>
    <row r="98" spans="2:4">
      <c r="B98" s="180"/>
      <c r="C98" s="180"/>
      <c r="D98" s="180"/>
    </row>
    <row r="99" spans="2:4">
      <c r="B99" s="180"/>
      <c r="C99" s="180"/>
      <c r="D99" s="180"/>
    </row>
    <row r="100" spans="2:4">
      <c r="B100" s="180"/>
      <c r="C100" s="180"/>
      <c r="D100" s="180"/>
    </row>
    <row r="101" spans="2:4">
      <c r="B101" s="180"/>
      <c r="C101" s="180"/>
      <c r="D101" s="180"/>
    </row>
    <row r="102" spans="2:4">
      <c r="B102" s="180"/>
      <c r="C102" s="180"/>
      <c r="D102" s="180"/>
    </row>
    <row r="103" spans="2:4">
      <c r="B103" s="180"/>
      <c r="C103" s="180"/>
      <c r="D103" s="180"/>
    </row>
    <row r="104" spans="2:4">
      <c r="B104" s="180"/>
      <c r="C104" s="180"/>
      <c r="D104" s="180"/>
    </row>
    <row r="105" spans="2:4">
      <c r="B105" s="180"/>
      <c r="C105" s="180"/>
      <c r="D105" s="180"/>
    </row>
    <row r="106" spans="2:4">
      <c r="B106" s="180"/>
      <c r="C106" s="180"/>
      <c r="D106" s="180"/>
    </row>
    <row r="107" spans="2:4">
      <c r="B107" s="180"/>
      <c r="C107" s="180"/>
      <c r="D107" s="180"/>
    </row>
    <row r="108" spans="2:4">
      <c r="B108" s="180"/>
      <c r="C108" s="180"/>
      <c r="D108" s="180"/>
    </row>
    <row r="109" spans="2:4">
      <c r="B109" s="180"/>
      <c r="C109" s="180"/>
      <c r="D109" s="180"/>
    </row>
    <row r="110" spans="2:4">
      <c r="B110" s="180"/>
      <c r="C110" s="180"/>
      <c r="D110" s="180"/>
    </row>
    <row r="111" spans="2:4">
      <c r="B111" s="180"/>
      <c r="C111" s="180"/>
      <c r="D111" s="180"/>
    </row>
    <row r="112" spans="2:4">
      <c r="B112" s="180"/>
      <c r="C112" s="180"/>
      <c r="D112" s="180"/>
    </row>
    <row r="113" spans="2:4">
      <c r="B113" s="180"/>
      <c r="C113" s="180"/>
      <c r="D113" s="180"/>
    </row>
    <row r="114" spans="2:4">
      <c r="B114" s="180"/>
      <c r="C114" s="180"/>
      <c r="D114" s="180"/>
    </row>
    <row r="115" spans="2:4">
      <c r="B115" s="180"/>
      <c r="C115" s="180"/>
      <c r="D115" s="180"/>
    </row>
    <row r="116" spans="2:4">
      <c r="B116" s="180"/>
      <c r="C116" s="180"/>
      <c r="D116" s="180"/>
    </row>
    <row r="117" spans="2:4">
      <c r="B117" s="180"/>
      <c r="C117" s="180"/>
      <c r="D117" s="180"/>
    </row>
    <row r="118" spans="2:4">
      <c r="B118" s="180"/>
      <c r="C118" s="180"/>
      <c r="D118" s="180"/>
    </row>
    <row r="119" spans="2:4">
      <c r="B119" s="180"/>
      <c r="C119" s="180"/>
      <c r="D119" s="180"/>
    </row>
    <row r="120" spans="2:4">
      <c r="B120" s="180"/>
      <c r="C120" s="180"/>
      <c r="D120" s="180"/>
    </row>
    <row r="121" spans="2:4">
      <c r="B121" s="180"/>
      <c r="C121" s="180"/>
      <c r="D121" s="180"/>
    </row>
    <row r="122" spans="2:4">
      <c r="B122" s="180"/>
      <c r="C122" s="180"/>
      <c r="D122" s="180"/>
    </row>
    <row r="123" spans="2:4">
      <c r="B123" s="180"/>
      <c r="C123" s="180"/>
      <c r="D123" s="180"/>
    </row>
    <row r="124" spans="2:4">
      <c r="B124" s="180"/>
      <c r="C124" s="180"/>
      <c r="D124" s="180"/>
    </row>
    <row r="125" spans="2:4">
      <c r="B125" s="180"/>
      <c r="C125" s="180"/>
      <c r="D125" s="180"/>
    </row>
    <row r="126" spans="2:4">
      <c r="B126" s="180"/>
      <c r="C126" s="180"/>
      <c r="D126" s="180"/>
    </row>
    <row r="127" spans="2:4">
      <c r="B127" s="180"/>
      <c r="C127" s="180"/>
      <c r="D127" s="180"/>
    </row>
    <row r="128" spans="2:4">
      <c r="B128" s="180"/>
      <c r="C128" s="180"/>
      <c r="D128" s="180"/>
    </row>
    <row r="129" spans="2:4">
      <c r="B129" s="180"/>
      <c r="C129" s="180"/>
      <c r="D129" s="180"/>
    </row>
    <row r="130" spans="2:4">
      <c r="B130" s="181"/>
      <c r="C130" s="181"/>
      <c r="D130" s="181"/>
    </row>
    <row r="131" spans="2:4">
      <c r="B131" s="181"/>
      <c r="C131" s="181"/>
      <c r="D131" s="181"/>
    </row>
    <row r="132" spans="2:4">
      <c r="B132" s="181"/>
      <c r="C132" s="181"/>
      <c r="D132" s="181"/>
    </row>
    <row r="133" spans="2:4">
      <c r="B133" s="181"/>
      <c r="C133" s="181"/>
      <c r="D133" s="181"/>
    </row>
    <row r="134" spans="2:4">
      <c r="B134" s="181"/>
      <c r="C134" s="181"/>
      <c r="D134" s="181"/>
    </row>
    <row r="135" spans="2:4">
      <c r="B135" s="181"/>
      <c r="C135" s="181"/>
      <c r="D135" s="181"/>
    </row>
    <row r="136" spans="2:4">
      <c r="B136" s="181"/>
      <c r="C136" s="181"/>
      <c r="D136" s="181"/>
    </row>
    <row r="137" spans="2:4">
      <c r="B137" s="181"/>
      <c r="C137" s="181"/>
      <c r="D137" s="181"/>
    </row>
    <row r="138" spans="2:4">
      <c r="B138" s="181"/>
      <c r="C138" s="181"/>
      <c r="D138" s="181"/>
    </row>
    <row r="139" spans="2:4">
      <c r="B139" s="181"/>
      <c r="C139" s="181"/>
      <c r="D139" s="181"/>
    </row>
    <row r="140" spans="2:4">
      <c r="B140" s="181"/>
      <c r="C140" s="181"/>
      <c r="D140" s="181"/>
    </row>
    <row r="141" spans="2:4">
      <c r="B141" s="181"/>
      <c r="C141" s="181"/>
      <c r="D141" s="181"/>
    </row>
    <row r="142" spans="2:4">
      <c r="B142" s="181"/>
      <c r="C142" s="181"/>
      <c r="D142" s="181"/>
    </row>
    <row r="143" spans="2:4">
      <c r="B143" s="181"/>
      <c r="C143" s="181"/>
      <c r="D143" s="181"/>
    </row>
    <row r="144" spans="2:4">
      <c r="B144" s="181"/>
      <c r="C144" s="181"/>
      <c r="D144" s="181"/>
    </row>
    <row r="145" spans="2:4">
      <c r="B145" s="181"/>
      <c r="C145" s="181"/>
      <c r="D145" s="181"/>
    </row>
    <row r="146" spans="2:4">
      <c r="B146" s="181"/>
      <c r="C146" s="181"/>
      <c r="D146" s="181"/>
    </row>
    <row r="147" spans="2:4">
      <c r="B147" s="181"/>
      <c r="C147" s="181"/>
      <c r="D147" s="181"/>
    </row>
    <row r="148" spans="2:4">
      <c r="B148" s="181"/>
      <c r="C148" s="181"/>
      <c r="D148" s="181"/>
    </row>
    <row r="149" spans="2:4">
      <c r="B149" s="181"/>
      <c r="C149" s="181"/>
      <c r="D149" s="181"/>
    </row>
    <row r="150" spans="2:4">
      <c r="B150" s="181"/>
      <c r="C150" s="181"/>
      <c r="D150" s="181"/>
    </row>
    <row r="151" spans="2:4">
      <c r="B151" s="181"/>
      <c r="C151" s="181"/>
      <c r="D151" s="181"/>
    </row>
    <row r="152" spans="2:4">
      <c r="B152" s="181"/>
      <c r="C152" s="181"/>
      <c r="D152" s="181"/>
    </row>
    <row r="153" spans="2:4">
      <c r="B153" s="181"/>
      <c r="C153" s="181"/>
      <c r="D153" s="181"/>
    </row>
    <row r="154" spans="2:4">
      <c r="B154" s="181"/>
      <c r="C154" s="181"/>
      <c r="D154" s="181"/>
    </row>
    <row r="155" spans="2:4">
      <c r="B155" s="181"/>
      <c r="C155" s="181"/>
      <c r="D155" s="181"/>
    </row>
    <row r="156" spans="2:4">
      <c r="B156" s="181"/>
      <c r="C156" s="181"/>
      <c r="D156" s="181"/>
    </row>
    <row r="157" spans="2:4">
      <c r="B157" s="181"/>
      <c r="C157" s="181"/>
      <c r="D157" s="181"/>
    </row>
    <row r="158" spans="2:4">
      <c r="B158" s="181"/>
      <c r="C158" s="181"/>
      <c r="D158" s="181"/>
    </row>
    <row r="159" spans="2:4">
      <c r="B159" s="181"/>
      <c r="C159" s="181"/>
      <c r="D159" s="181"/>
    </row>
    <row r="160" spans="2:4">
      <c r="B160" s="181"/>
      <c r="C160" s="181"/>
      <c r="D160" s="181"/>
    </row>
    <row r="161" spans="2:4">
      <c r="B161" s="181"/>
      <c r="C161" s="181"/>
      <c r="D161" s="181"/>
    </row>
    <row r="162" spans="2:4">
      <c r="B162" s="181"/>
      <c r="C162" s="181"/>
      <c r="D162" s="181"/>
    </row>
    <row r="163" spans="2:4">
      <c r="B163" s="181"/>
      <c r="C163" s="181"/>
      <c r="D163" s="181"/>
    </row>
    <row r="164" spans="2:4">
      <c r="B164" s="181"/>
      <c r="C164" s="181"/>
      <c r="D164" s="181"/>
    </row>
    <row r="165" spans="2:4">
      <c r="B165" s="181"/>
      <c r="C165" s="181"/>
      <c r="D165" s="181"/>
    </row>
    <row r="166" spans="2:4">
      <c r="B166" s="181"/>
      <c r="C166" s="181"/>
      <c r="D166" s="181"/>
    </row>
    <row r="167" spans="2:4">
      <c r="B167" s="181"/>
      <c r="C167" s="181"/>
      <c r="D167" s="181"/>
    </row>
    <row r="168" spans="2:4">
      <c r="B168" s="181"/>
      <c r="C168" s="181"/>
      <c r="D168" s="181"/>
    </row>
    <row r="169" spans="2:4">
      <c r="B169" s="181"/>
      <c r="C169" s="181"/>
      <c r="D169" s="181"/>
    </row>
    <row r="170" spans="2:4">
      <c r="B170" s="181"/>
      <c r="C170" s="181"/>
      <c r="D170" s="181"/>
    </row>
    <row r="171" spans="2:4">
      <c r="B171" s="181"/>
      <c r="C171" s="181"/>
      <c r="D171" s="181"/>
    </row>
    <row r="172" spans="2:4">
      <c r="B172" s="181"/>
      <c r="C172" s="181"/>
      <c r="D172" s="181"/>
    </row>
    <row r="173" spans="2:4">
      <c r="B173" s="181"/>
      <c r="C173" s="181"/>
      <c r="D173" s="181"/>
    </row>
    <row r="174" spans="2:4">
      <c r="B174" s="181"/>
      <c r="C174" s="181"/>
      <c r="D174" s="181"/>
    </row>
    <row r="175" spans="2:4">
      <c r="B175" s="181"/>
      <c r="C175" s="181"/>
      <c r="D175" s="181"/>
    </row>
    <row r="176" spans="2:4">
      <c r="B176" s="181"/>
      <c r="C176" s="181"/>
      <c r="D176" s="181"/>
    </row>
    <row r="177" spans="2:4">
      <c r="B177" s="181"/>
      <c r="C177" s="181"/>
      <c r="D177" s="181"/>
    </row>
    <row r="178" spans="2:4">
      <c r="B178" s="181"/>
      <c r="C178" s="181"/>
      <c r="D178" s="181"/>
    </row>
    <row r="179" spans="2:4">
      <c r="B179" s="181"/>
      <c r="C179" s="181"/>
      <c r="D179" s="181"/>
    </row>
    <row r="180" spans="2:4">
      <c r="B180" s="181"/>
      <c r="C180" s="181"/>
      <c r="D180" s="181"/>
    </row>
    <row r="181" spans="2:4">
      <c r="B181" s="181"/>
      <c r="C181" s="181"/>
      <c r="D181" s="181"/>
    </row>
    <row r="182" spans="2:4">
      <c r="B182" s="181"/>
      <c r="C182" s="181"/>
      <c r="D182" s="181"/>
    </row>
    <row r="183" spans="2:4">
      <c r="B183" s="181"/>
      <c r="C183" s="181"/>
      <c r="D183" s="181"/>
    </row>
    <row r="184" spans="2:4">
      <c r="B184" s="181"/>
      <c r="C184" s="181"/>
      <c r="D184" s="181"/>
    </row>
    <row r="185" spans="2:4">
      <c r="B185" s="181"/>
      <c r="C185" s="181"/>
      <c r="D185" s="181"/>
    </row>
    <row r="186" spans="2:4">
      <c r="B186" s="181"/>
      <c r="C186" s="181"/>
      <c r="D186" s="181"/>
    </row>
    <row r="187" spans="2:4">
      <c r="B187" s="181"/>
      <c r="C187" s="181"/>
      <c r="D187" s="181"/>
    </row>
  </sheetData>
  <mergeCells count="2">
    <mergeCell ref="J1:L1"/>
    <mergeCell ref="A46:L46"/>
  </mergeCells>
  <phoneticPr fontId="2"/>
  <pageMargins left="0.78700000000000003" right="0.46" top="0.98399999999999999" bottom="0.98399999999999999" header="0.51200000000000001" footer="0.51200000000000001"/>
  <pageSetup paperSize="9" orientation="portrait" r:id="rId1"/>
  <headerFooter alignWithMargins="0">
    <oddHeader>&amp;C&amp;14第７表　&amp;A</oddHeader>
  </headerFooter>
  <ignoredErrors>
    <ignoredError sqref="K34:L34 B17:B45" formulaRange="1"/>
    <ignoredError sqref="C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4:N50"/>
  <sheetViews>
    <sheetView view="pageLayout" zoomScaleNormal="100" zoomScaleSheetLayoutView="100" workbookViewId="0">
      <selection activeCell="H2" sqref="G2:H2"/>
    </sheetView>
  </sheetViews>
  <sheetFormatPr defaultRowHeight="13.5"/>
  <cols>
    <col min="1" max="9" width="9" style="178"/>
    <col min="10" max="10" width="9.75" style="178" customWidth="1"/>
    <col min="11" max="16384" width="9" style="178"/>
  </cols>
  <sheetData>
    <row r="4" spans="1:14">
      <c r="A4" s="182"/>
      <c r="B4" s="182"/>
      <c r="C4" s="182"/>
      <c r="D4" s="182"/>
      <c r="F4" s="182"/>
      <c r="G4" s="182"/>
      <c r="H4" s="182"/>
      <c r="I4" s="182"/>
      <c r="K4" s="179" t="s">
        <v>50</v>
      </c>
      <c r="L4" s="179" t="s">
        <v>3</v>
      </c>
      <c r="M4" s="179" t="s">
        <v>50</v>
      </c>
      <c r="N4" s="179" t="s">
        <v>4</v>
      </c>
    </row>
    <row r="5" spans="1:14">
      <c r="A5" s="182"/>
      <c r="B5" s="183"/>
      <c r="C5" s="182"/>
      <c r="D5" s="183"/>
      <c r="F5" s="182"/>
      <c r="G5" s="183"/>
      <c r="H5" s="183"/>
      <c r="I5" s="183"/>
      <c r="K5" s="184" t="s">
        <v>87</v>
      </c>
      <c r="L5" s="181">
        <v>3958</v>
      </c>
      <c r="M5" s="184" t="s">
        <v>87</v>
      </c>
      <c r="N5" s="185">
        <v>3665</v>
      </c>
    </row>
    <row r="6" spans="1:14">
      <c r="A6" s="182"/>
      <c r="B6" s="183"/>
      <c r="C6" s="182"/>
      <c r="D6" s="183"/>
      <c r="F6" s="182"/>
      <c r="G6" s="183"/>
      <c r="H6" s="183"/>
      <c r="I6" s="183"/>
      <c r="K6" s="184" t="s">
        <v>85</v>
      </c>
      <c r="L6" s="181">
        <v>4348</v>
      </c>
      <c r="M6" s="184" t="s">
        <v>85</v>
      </c>
      <c r="N6" s="186">
        <v>4072</v>
      </c>
    </row>
    <row r="7" spans="1:14">
      <c r="A7" s="182"/>
      <c r="B7" s="183"/>
      <c r="C7" s="182"/>
      <c r="D7" s="183"/>
      <c r="F7" s="182"/>
      <c r="G7" s="183"/>
      <c r="H7" s="183"/>
      <c r="I7" s="183"/>
      <c r="K7" s="184" t="s">
        <v>124</v>
      </c>
      <c r="L7" s="181">
        <v>4078</v>
      </c>
      <c r="M7" s="184" t="s">
        <v>124</v>
      </c>
      <c r="N7" s="186">
        <v>3914</v>
      </c>
    </row>
    <row r="8" spans="1:14">
      <c r="A8" s="182"/>
      <c r="B8" s="183"/>
      <c r="C8" s="182"/>
      <c r="D8" s="183"/>
      <c r="F8" s="182"/>
      <c r="G8" s="183"/>
      <c r="H8" s="183"/>
      <c r="I8" s="183"/>
      <c r="K8" s="184" t="s">
        <v>88</v>
      </c>
      <c r="L8" s="181">
        <v>3995</v>
      </c>
      <c r="M8" s="184" t="s">
        <v>88</v>
      </c>
      <c r="N8" s="186">
        <v>3828</v>
      </c>
    </row>
    <row r="9" spans="1:14">
      <c r="A9" s="182"/>
      <c r="B9" s="183"/>
      <c r="C9" s="182"/>
      <c r="D9" s="183"/>
      <c r="F9" s="182"/>
      <c r="G9" s="183"/>
      <c r="H9" s="183"/>
      <c r="I9" s="183"/>
      <c r="K9" s="184" t="s">
        <v>89</v>
      </c>
      <c r="L9" s="181">
        <v>5448</v>
      </c>
      <c r="M9" s="184" t="s">
        <v>89</v>
      </c>
      <c r="N9" s="186">
        <v>5661</v>
      </c>
    </row>
    <row r="10" spans="1:14">
      <c r="A10" s="182"/>
      <c r="B10" s="183"/>
      <c r="C10" s="182"/>
      <c r="D10" s="183"/>
      <c r="F10" s="182"/>
      <c r="G10" s="183"/>
      <c r="H10" s="183"/>
      <c r="I10" s="183"/>
      <c r="K10" s="184" t="s">
        <v>90</v>
      </c>
      <c r="L10" s="181">
        <v>5926</v>
      </c>
      <c r="M10" s="184" t="s">
        <v>90</v>
      </c>
      <c r="N10" s="186">
        <v>5762</v>
      </c>
    </row>
    <row r="11" spans="1:14">
      <c r="A11" s="182"/>
      <c r="B11" s="183"/>
      <c r="C11" s="182"/>
      <c r="D11" s="183"/>
      <c r="F11" s="182"/>
      <c r="G11" s="183"/>
      <c r="H11" s="183"/>
      <c r="I11" s="183"/>
      <c r="K11" s="184" t="s">
        <v>91</v>
      </c>
      <c r="L11" s="181">
        <v>5934</v>
      </c>
      <c r="M11" s="184" t="s">
        <v>91</v>
      </c>
      <c r="N11" s="186">
        <v>5925</v>
      </c>
    </row>
    <row r="12" spans="1:14">
      <c r="A12" s="182"/>
      <c r="B12" s="183"/>
      <c r="C12" s="182"/>
      <c r="D12" s="183"/>
      <c r="F12" s="182"/>
      <c r="G12" s="183"/>
      <c r="H12" s="183"/>
      <c r="I12" s="183"/>
      <c r="K12" s="184" t="s">
        <v>92</v>
      </c>
      <c r="L12" s="181">
        <v>6951</v>
      </c>
      <c r="M12" s="184" t="s">
        <v>92</v>
      </c>
      <c r="N12" s="186">
        <v>6771</v>
      </c>
    </row>
    <row r="13" spans="1:14">
      <c r="A13" s="182"/>
      <c r="B13" s="183"/>
      <c r="C13" s="182"/>
      <c r="D13" s="183"/>
      <c r="F13" s="187"/>
      <c r="G13" s="183"/>
      <c r="H13" s="183"/>
      <c r="I13" s="183"/>
      <c r="K13" s="188" t="s">
        <v>93</v>
      </c>
      <c r="L13" s="181">
        <v>7411</v>
      </c>
      <c r="M13" s="188" t="s">
        <v>93</v>
      </c>
      <c r="N13" s="189">
        <v>7393</v>
      </c>
    </row>
    <row r="14" spans="1:14">
      <c r="A14" s="182"/>
      <c r="B14" s="183"/>
      <c r="C14" s="182"/>
      <c r="D14" s="183"/>
      <c r="F14" s="187"/>
      <c r="G14" s="183"/>
      <c r="H14" s="183"/>
      <c r="I14" s="183"/>
      <c r="K14" s="188" t="s">
        <v>94</v>
      </c>
      <c r="L14" s="181">
        <v>8068</v>
      </c>
      <c r="M14" s="188" t="s">
        <v>94</v>
      </c>
      <c r="N14" s="189">
        <v>7973</v>
      </c>
    </row>
    <row r="15" spans="1:14">
      <c r="A15" s="182"/>
      <c r="B15" s="183"/>
      <c r="C15" s="182"/>
      <c r="D15" s="183"/>
      <c r="F15" s="187"/>
      <c r="G15" s="183"/>
      <c r="H15" s="183"/>
      <c r="I15" s="183"/>
      <c r="K15" s="188" t="s">
        <v>95</v>
      </c>
      <c r="L15" s="181">
        <v>7443</v>
      </c>
      <c r="M15" s="188" t="s">
        <v>95</v>
      </c>
      <c r="N15" s="189">
        <v>7448</v>
      </c>
    </row>
    <row r="16" spans="1:14">
      <c r="A16" s="182"/>
      <c r="B16" s="183"/>
      <c r="C16" s="182"/>
      <c r="D16" s="183"/>
      <c r="F16" s="187"/>
      <c r="G16" s="183"/>
      <c r="H16" s="183"/>
      <c r="I16" s="183"/>
      <c r="K16" s="188" t="s">
        <v>96</v>
      </c>
      <c r="L16" s="181">
        <v>6701</v>
      </c>
      <c r="M16" s="188" t="s">
        <v>96</v>
      </c>
      <c r="N16" s="189">
        <v>6265</v>
      </c>
    </row>
    <row r="17" spans="1:14">
      <c r="A17" s="182"/>
      <c r="B17" s="183"/>
      <c r="C17" s="182"/>
      <c r="D17" s="183"/>
      <c r="F17" s="187"/>
      <c r="G17" s="183"/>
      <c r="H17" s="183"/>
      <c r="I17" s="183"/>
      <c r="K17" s="188" t="s">
        <v>97</v>
      </c>
      <c r="L17" s="181">
        <v>4874</v>
      </c>
      <c r="M17" s="188" t="s">
        <v>97</v>
      </c>
      <c r="N17" s="189">
        <v>4882</v>
      </c>
    </row>
    <row r="18" spans="1:14">
      <c r="A18" s="182"/>
      <c r="B18" s="183"/>
      <c r="C18" s="182"/>
      <c r="D18" s="183"/>
      <c r="F18" s="187"/>
      <c r="G18" s="183"/>
      <c r="H18" s="183"/>
      <c r="I18" s="183"/>
      <c r="K18" s="188" t="s">
        <v>98</v>
      </c>
      <c r="L18" s="181">
        <v>4373</v>
      </c>
      <c r="M18" s="188" t="s">
        <v>98</v>
      </c>
      <c r="N18" s="189">
        <v>4461</v>
      </c>
    </row>
    <row r="19" spans="1:14">
      <c r="A19" s="182"/>
      <c r="B19" s="183"/>
      <c r="C19" s="182"/>
      <c r="D19" s="183"/>
      <c r="F19" s="187"/>
      <c r="G19" s="183"/>
      <c r="H19" s="183"/>
      <c r="I19" s="183"/>
      <c r="K19" s="188" t="s">
        <v>99</v>
      </c>
      <c r="L19" s="181">
        <v>4854</v>
      </c>
      <c r="M19" s="188" t="s">
        <v>99</v>
      </c>
      <c r="N19" s="189">
        <v>5619</v>
      </c>
    </row>
    <row r="20" spans="1:14">
      <c r="A20" s="182"/>
      <c r="B20" s="183"/>
      <c r="C20" s="182"/>
      <c r="D20" s="183"/>
      <c r="F20" s="187"/>
      <c r="G20" s="183"/>
      <c r="H20" s="183"/>
      <c r="I20" s="183"/>
      <c r="K20" s="188" t="s">
        <v>100</v>
      </c>
      <c r="L20" s="181">
        <v>3521</v>
      </c>
      <c r="M20" s="188" t="s">
        <v>100</v>
      </c>
      <c r="N20" s="189">
        <v>4494</v>
      </c>
    </row>
    <row r="21" spans="1:14">
      <c r="A21" s="182"/>
      <c r="B21" s="183"/>
      <c r="C21" s="182"/>
      <c r="D21" s="183"/>
      <c r="F21" s="182"/>
      <c r="G21" s="183"/>
      <c r="H21" s="183"/>
      <c r="I21" s="183"/>
      <c r="K21" s="184" t="s">
        <v>101</v>
      </c>
      <c r="L21" s="181">
        <v>2513</v>
      </c>
      <c r="M21" s="184" t="s">
        <v>101</v>
      </c>
      <c r="N21" s="189">
        <v>3904</v>
      </c>
    </row>
    <row r="22" spans="1:14">
      <c r="A22" s="182"/>
      <c r="B22" s="183"/>
      <c r="C22" s="182"/>
      <c r="D22" s="183"/>
      <c r="F22" s="182"/>
      <c r="G22" s="183"/>
      <c r="H22" s="183"/>
      <c r="I22" s="183"/>
      <c r="K22" s="184" t="s">
        <v>102</v>
      </c>
      <c r="L22" s="181">
        <v>1661</v>
      </c>
      <c r="M22" s="184" t="s">
        <v>102</v>
      </c>
      <c r="N22" s="189">
        <v>2951</v>
      </c>
    </row>
    <row r="23" spans="1:14">
      <c r="A23" s="182"/>
      <c r="B23" s="183"/>
      <c r="C23" s="182"/>
      <c r="D23" s="183"/>
      <c r="F23" s="182"/>
      <c r="G23" s="183"/>
      <c r="H23" s="183"/>
      <c r="I23" s="183"/>
      <c r="K23" s="184" t="s">
        <v>103</v>
      </c>
      <c r="L23" s="181">
        <v>736</v>
      </c>
      <c r="M23" s="184" t="s">
        <v>103</v>
      </c>
      <c r="N23" s="189">
        <v>1594</v>
      </c>
    </row>
    <row r="24" spans="1:14">
      <c r="A24" s="182"/>
      <c r="B24" s="183"/>
      <c r="C24" s="182"/>
      <c r="D24" s="183"/>
      <c r="F24" s="182"/>
      <c r="G24" s="183"/>
      <c r="H24" s="183"/>
      <c r="I24" s="183"/>
      <c r="K24" s="190" t="s">
        <v>104</v>
      </c>
      <c r="L24" s="191">
        <v>153</v>
      </c>
      <c r="M24" s="190" t="s">
        <v>104</v>
      </c>
      <c r="N24" s="192">
        <v>598</v>
      </c>
    </row>
    <row r="25" spans="1:14">
      <c r="A25" s="182"/>
      <c r="B25" s="183"/>
      <c r="C25" s="182"/>
      <c r="D25" s="183"/>
      <c r="G25" s="193"/>
      <c r="H25" s="193"/>
      <c r="I25" s="193"/>
      <c r="L25" s="193">
        <f>SUM(L5:L24)</f>
        <v>92946</v>
      </c>
      <c r="N25" s="193">
        <f>SUM(N5:N24)</f>
        <v>97180</v>
      </c>
    </row>
    <row r="26" spans="1:14">
      <c r="A26" s="182"/>
      <c r="B26" s="183"/>
      <c r="C26" s="182"/>
      <c r="D26" s="183"/>
    </row>
    <row r="27" spans="1:14">
      <c r="A27" s="182"/>
      <c r="B27" s="183"/>
      <c r="C27" s="182"/>
      <c r="D27" s="183"/>
    </row>
    <row r="28" spans="1:14">
      <c r="A28" s="182"/>
      <c r="B28" s="183"/>
      <c r="C28" s="182"/>
      <c r="D28" s="183"/>
    </row>
    <row r="29" spans="1:14">
      <c r="A29" s="182"/>
      <c r="B29" s="183"/>
      <c r="C29" s="182"/>
      <c r="D29" s="183"/>
    </row>
    <row r="30" spans="1:14">
      <c r="A30" s="182"/>
      <c r="B30" s="183"/>
      <c r="C30" s="182"/>
      <c r="D30" s="183"/>
    </row>
    <row r="31" spans="1:14">
      <c r="A31" s="182"/>
      <c r="B31" s="183"/>
      <c r="C31" s="182"/>
      <c r="D31" s="183"/>
    </row>
    <row r="32" spans="1:14">
      <c r="A32" s="182"/>
      <c r="B32" s="183"/>
      <c r="C32" s="182"/>
      <c r="D32" s="183"/>
    </row>
    <row r="33" spans="1:4">
      <c r="A33" s="182"/>
      <c r="B33" s="183"/>
      <c r="C33" s="182"/>
      <c r="D33" s="183"/>
    </row>
    <row r="34" spans="1:4">
      <c r="A34" s="182"/>
      <c r="B34" s="183"/>
      <c r="C34" s="182"/>
      <c r="D34" s="183"/>
    </row>
    <row r="35" spans="1:4">
      <c r="A35" s="182"/>
      <c r="B35" s="183"/>
      <c r="C35" s="182"/>
      <c r="D35" s="183"/>
    </row>
    <row r="36" spans="1:4">
      <c r="A36" s="182"/>
      <c r="B36" s="183"/>
      <c r="C36" s="182"/>
      <c r="D36" s="183"/>
    </row>
    <row r="37" spans="1:4">
      <c r="A37" s="182"/>
      <c r="B37" s="183"/>
      <c r="C37" s="182"/>
      <c r="D37" s="183"/>
    </row>
    <row r="38" spans="1:4">
      <c r="A38" s="182"/>
      <c r="B38" s="183"/>
      <c r="C38" s="182"/>
      <c r="D38" s="183"/>
    </row>
    <row r="39" spans="1:4">
      <c r="A39" s="182"/>
      <c r="B39" s="183"/>
      <c r="C39" s="182"/>
      <c r="D39" s="183"/>
    </row>
    <row r="40" spans="1:4">
      <c r="A40" s="182"/>
      <c r="B40" s="183"/>
      <c r="C40" s="182"/>
      <c r="D40" s="183"/>
    </row>
    <row r="41" spans="1:4">
      <c r="A41" s="182"/>
      <c r="B41" s="183"/>
      <c r="C41" s="182"/>
      <c r="D41" s="183"/>
    </row>
    <row r="42" spans="1:4">
      <c r="A42" s="182"/>
      <c r="B42" s="183"/>
      <c r="C42" s="182"/>
      <c r="D42" s="183"/>
    </row>
    <row r="43" spans="1:4">
      <c r="A43" s="182"/>
      <c r="B43" s="183"/>
      <c r="C43" s="182"/>
      <c r="D43" s="183"/>
    </row>
    <row r="44" spans="1:4">
      <c r="A44" s="182"/>
      <c r="B44" s="183"/>
      <c r="C44" s="182"/>
      <c r="D44" s="183"/>
    </row>
    <row r="45" spans="1:4">
      <c r="A45" s="182"/>
      <c r="B45" s="183"/>
      <c r="C45" s="182"/>
      <c r="D45" s="183"/>
    </row>
    <row r="46" spans="1:4">
      <c r="A46" s="187"/>
      <c r="B46" s="183"/>
      <c r="C46" s="187"/>
      <c r="D46" s="183"/>
    </row>
    <row r="50" spans="1:10">
      <c r="A50" s="575"/>
      <c r="B50" s="575"/>
      <c r="C50" s="575"/>
      <c r="D50" s="575"/>
      <c r="E50" s="575"/>
      <c r="F50" s="575"/>
      <c r="G50" s="575"/>
      <c r="H50" s="575"/>
      <c r="I50" s="575"/>
      <c r="J50" s="575"/>
    </row>
  </sheetData>
  <mergeCells count="1">
    <mergeCell ref="A50:J50"/>
  </mergeCells>
  <phoneticPr fontId="2"/>
  <pageMargins left="0.78700000000000003" right="0.32" top="0.98399999999999999" bottom="0.98399999999999999" header="0.51200000000000001" footer="0.51200000000000001"/>
  <pageSetup paperSize="9" orientation="portrait" r:id="rId1"/>
  <headerFooter alignWithMargins="0">
    <oddHeader>&amp;C&amp;14図３　人口の年齢構成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H39"/>
  <sheetViews>
    <sheetView view="pageLayout" zoomScaleNormal="100" zoomScaleSheetLayoutView="100" workbookViewId="0">
      <selection activeCell="H40" sqref="H40"/>
    </sheetView>
  </sheetViews>
  <sheetFormatPr defaultRowHeight="13.5"/>
  <cols>
    <col min="1" max="1" width="10.25" style="178" bestFit="1" customWidth="1"/>
    <col min="2" max="8" width="10" style="178" customWidth="1"/>
    <col min="9" max="16384" width="9" style="178"/>
  </cols>
  <sheetData>
    <row r="2" spans="1:8">
      <c r="A2" s="576" t="s">
        <v>83</v>
      </c>
      <c r="B2" s="579" t="s">
        <v>62</v>
      </c>
      <c r="C2" s="580"/>
      <c r="D2" s="581"/>
      <c r="E2" s="585" t="s">
        <v>84</v>
      </c>
      <c r="F2" s="586"/>
      <c r="G2" s="587"/>
      <c r="H2" s="591" t="s">
        <v>202</v>
      </c>
    </row>
    <row r="3" spans="1:8">
      <c r="A3" s="577"/>
      <c r="B3" s="582"/>
      <c r="C3" s="583"/>
      <c r="D3" s="584"/>
      <c r="E3" s="588"/>
      <c r="F3" s="589"/>
      <c r="G3" s="590"/>
      <c r="H3" s="592"/>
    </row>
    <row r="4" spans="1:8">
      <c r="A4" s="578"/>
      <c r="B4" s="179" t="s">
        <v>10</v>
      </c>
      <c r="C4" s="179" t="s">
        <v>3</v>
      </c>
      <c r="D4" s="179" t="s">
        <v>4</v>
      </c>
      <c r="E4" s="179" t="s">
        <v>10</v>
      </c>
      <c r="F4" s="179" t="s">
        <v>3</v>
      </c>
      <c r="G4" s="179" t="s">
        <v>4</v>
      </c>
      <c r="H4" s="593"/>
    </row>
    <row r="5" spans="1:8" ht="33.75" customHeight="1">
      <c r="A5" s="194" t="s">
        <v>10</v>
      </c>
      <c r="B5" s="303">
        <f t="shared" ref="B5:G5" si="0">SUM(B6:B15)</f>
        <v>190126</v>
      </c>
      <c r="C5" s="304">
        <f t="shared" si="0"/>
        <v>92946</v>
      </c>
      <c r="D5" s="305">
        <f t="shared" si="0"/>
        <v>97180</v>
      </c>
      <c r="E5" s="306">
        <f t="shared" si="0"/>
        <v>100</v>
      </c>
      <c r="F5" s="307">
        <f t="shared" si="0"/>
        <v>100</v>
      </c>
      <c r="G5" s="308">
        <f t="shared" si="0"/>
        <v>100</v>
      </c>
      <c r="H5" s="309">
        <f t="shared" ref="H5:H15" si="1">C5/D5*100</f>
        <v>95.643136447828766</v>
      </c>
    </row>
    <row r="6" spans="1:8" ht="33.75" customHeight="1">
      <c r="A6" s="195" t="s">
        <v>122</v>
      </c>
      <c r="B6" s="310">
        <f>年齢別人口!B4+年齢別人口!B10</f>
        <v>16043</v>
      </c>
      <c r="C6" s="311">
        <v>8306</v>
      </c>
      <c r="D6" s="312">
        <v>7737</v>
      </c>
      <c r="E6" s="313">
        <f t="shared" ref="E6:E15" si="2">B6/$B$5*100</f>
        <v>8.4380884255704114</v>
      </c>
      <c r="F6" s="314">
        <f t="shared" ref="F6:F15" si="3">C6/$C$5*100</f>
        <v>8.9363716566608566</v>
      </c>
      <c r="G6" s="315">
        <f t="shared" ref="G6:G15" si="4">D6/$D$5*100</f>
        <v>7.9615147149619254</v>
      </c>
      <c r="H6" s="316">
        <f t="shared" si="1"/>
        <v>107.35427168153031</v>
      </c>
    </row>
    <row r="7" spans="1:8" ht="33.75" customHeight="1">
      <c r="A7" s="195" t="s">
        <v>127</v>
      </c>
      <c r="B7" s="310">
        <f>年齢別人口!B16+年齢別人口!B22</f>
        <v>15815</v>
      </c>
      <c r="C7" s="311">
        <v>8073</v>
      </c>
      <c r="D7" s="312">
        <v>7742</v>
      </c>
      <c r="E7" s="313">
        <f t="shared" si="2"/>
        <v>8.3181679517793476</v>
      </c>
      <c r="F7" s="314">
        <f t="shared" si="3"/>
        <v>8.6856884642695746</v>
      </c>
      <c r="G7" s="315">
        <f t="shared" si="4"/>
        <v>7.9666598065445573</v>
      </c>
      <c r="H7" s="316">
        <f t="shared" si="1"/>
        <v>104.27538103849135</v>
      </c>
    </row>
    <row r="8" spans="1:8" ht="33.75" customHeight="1">
      <c r="A8" s="195" t="s">
        <v>128</v>
      </c>
      <c r="B8" s="310">
        <f>年齢別人口!B28+年齢別人口!B34</f>
        <v>22797</v>
      </c>
      <c r="C8" s="311">
        <v>11374</v>
      </c>
      <c r="D8" s="312">
        <v>11423</v>
      </c>
      <c r="E8" s="313">
        <f t="shared" si="2"/>
        <v>11.990469478135553</v>
      </c>
      <c r="F8" s="314">
        <f t="shared" si="3"/>
        <v>12.237213005400987</v>
      </c>
      <c r="G8" s="315">
        <f t="shared" si="4"/>
        <v>11.754476229676888</v>
      </c>
      <c r="H8" s="316">
        <f t="shared" si="1"/>
        <v>99.571040882430182</v>
      </c>
    </row>
    <row r="9" spans="1:8" ht="33.75" customHeight="1">
      <c r="A9" s="195" t="s">
        <v>129</v>
      </c>
      <c r="B9" s="310">
        <f>年齢別人口!B40+年齢別人口!F4</f>
        <v>25581</v>
      </c>
      <c r="C9" s="311">
        <v>12885</v>
      </c>
      <c r="D9" s="312">
        <v>12696</v>
      </c>
      <c r="E9" s="313">
        <f t="shared" si="2"/>
        <v>13.454761579163291</v>
      </c>
      <c r="F9" s="314">
        <f t="shared" si="3"/>
        <v>13.862888128590795</v>
      </c>
      <c r="G9" s="315">
        <f t="shared" si="4"/>
        <v>13.064416546614529</v>
      </c>
      <c r="H9" s="316">
        <f t="shared" si="1"/>
        <v>101.48865784499054</v>
      </c>
    </row>
    <row r="10" spans="1:8" ht="33.75" customHeight="1">
      <c r="A10" s="195" t="s">
        <v>130</v>
      </c>
      <c r="B10" s="310">
        <f>年齢別人口!F10+年齢別人口!F16</f>
        <v>30845</v>
      </c>
      <c r="C10" s="311">
        <v>15479</v>
      </c>
      <c r="D10" s="312">
        <v>15366</v>
      </c>
      <c r="E10" s="313">
        <f t="shared" si="2"/>
        <v>16.223451816164015</v>
      </c>
      <c r="F10" s="314">
        <f t="shared" si="3"/>
        <v>16.653755944311751</v>
      </c>
      <c r="G10" s="315">
        <f t="shared" si="4"/>
        <v>15.811895451739041</v>
      </c>
      <c r="H10" s="316">
        <f t="shared" si="1"/>
        <v>100.73538982168424</v>
      </c>
    </row>
    <row r="11" spans="1:8" ht="33.75" customHeight="1">
      <c r="A11" s="195" t="s">
        <v>131</v>
      </c>
      <c r="B11" s="310">
        <f>年齢別人口!F22+年齢別人口!F28</f>
        <v>27857</v>
      </c>
      <c r="C11" s="311">
        <v>14144</v>
      </c>
      <c r="D11" s="312">
        <v>13713</v>
      </c>
      <c r="E11" s="313">
        <f t="shared" si="2"/>
        <v>14.651862449112693</v>
      </c>
      <c r="F11" s="314">
        <f t="shared" si="3"/>
        <v>15.217438082327373</v>
      </c>
      <c r="G11" s="315">
        <f t="shared" si="4"/>
        <v>14.110928174521506</v>
      </c>
      <c r="H11" s="316">
        <f t="shared" si="1"/>
        <v>103.14300298986363</v>
      </c>
    </row>
    <row r="12" spans="1:8" ht="33.75" customHeight="1">
      <c r="A12" s="195" t="s">
        <v>132</v>
      </c>
      <c r="B12" s="310">
        <f>年齢別人口!F34+年齢別人口!F40</f>
        <v>18590</v>
      </c>
      <c r="C12" s="311">
        <v>9247</v>
      </c>
      <c r="D12" s="312">
        <v>9343</v>
      </c>
      <c r="E12" s="313">
        <f t="shared" si="2"/>
        <v>9.7777263498942801</v>
      </c>
      <c r="F12" s="314">
        <f t="shared" si="3"/>
        <v>9.9487874679921671</v>
      </c>
      <c r="G12" s="315">
        <f t="shared" si="4"/>
        <v>9.6141181313027371</v>
      </c>
      <c r="H12" s="316">
        <f t="shared" si="1"/>
        <v>98.97249277533983</v>
      </c>
    </row>
    <row r="13" spans="1:8" ht="33.75" customHeight="1">
      <c r="A13" s="195" t="s">
        <v>133</v>
      </c>
      <c r="B13" s="310">
        <f>年齢別人口!J4+年齢別人口!J10</f>
        <v>18488</v>
      </c>
      <c r="C13" s="311">
        <v>8375</v>
      </c>
      <c r="D13" s="312">
        <v>10113</v>
      </c>
      <c r="E13" s="313">
        <f t="shared" si="2"/>
        <v>9.7240777168824888</v>
      </c>
      <c r="F13" s="314">
        <f t="shared" si="3"/>
        <v>9.0106083102016221</v>
      </c>
      <c r="G13" s="315">
        <f t="shared" si="4"/>
        <v>10.406462235027783</v>
      </c>
      <c r="H13" s="316">
        <f t="shared" si="1"/>
        <v>82.814199545139928</v>
      </c>
    </row>
    <row r="14" spans="1:8" ht="33.75" customHeight="1">
      <c r="A14" s="195" t="s">
        <v>134</v>
      </c>
      <c r="B14" s="310">
        <f>年齢別人口!J16+年齢別人口!J22</f>
        <v>11029</v>
      </c>
      <c r="C14" s="311">
        <v>4174</v>
      </c>
      <c r="D14" s="312">
        <v>6855</v>
      </c>
      <c r="E14" s="313">
        <f t="shared" si="2"/>
        <v>5.8008899361476072</v>
      </c>
      <c r="F14" s="314">
        <f t="shared" si="3"/>
        <v>4.4907795924515312</v>
      </c>
      <c r="G14" s="315">
        <f t="shared" si="4"/>
        <v>7.0539205597859649</v>
      </c>
      <c r="H14" s="316">
        <f t="shared" si="1"/>
        <v>60.889861415025528</v>
      </c>
    </row>
    <row r="15" spans="1:8" ht="33.75" customHeight="1">
      <c r="A15" s="196" t="s">
        <v>135</v>
      </c>
      <c r="B15" s="317">
        <f>年齢別人口!J28+年齢別人口!J34+年齢別人口!J44</f>
        <v>3081</v>
      </c>
      <c r="C15" s="318">
        <v>889</v>
      </c>
      <c r="D15" s="319">
        <v>2192</v>
      </c>
      <c r="E15" s="320">
        <f t="shared" si="2"/>
        <v>1.620504297150311</v>
      </c>
      <c r="F15" s="321">
        <f t="shared" si="3"/>
        <v>0.95646934779334225</v>
      </c>
      <c r="G15" s="322">
        <f t="shared" si="4"/>
        <v>2.2556081498250666</v>
      </c>
      <c r="H15" s="323">
        <f t="shared" si="1"/>
        <v>40.556569343065696</v>
      </c>
    </row>
    <row r="39" spans="1:8">
      <c r="A39" s="575"/>
      <c r="B39" s="575"/>
      <c r="C39" s="575"/>
      <c r="D39" s="575"/>
      <c r="E39" s="575"/>
      <c r="F39" s="575"/>
      <c r="G39" s="575"/>
      <c r="H39" s="575"/>
    </row>
  </sheetData>
  <mergeCells count="5">
    <mergeCell ref="A2:A4"/>
    <mergeCell ref="B2:D3"/>
    <mergeCell ref="E2:G3"/>
    <mergeCell ref="A39:H39"/>
    <mergeCell ref="H2:H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&amp;C&amp;14第８表　男女別人口年齢別構成比及び男女比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54"/>
  <sheetViews>
    <sheetView view="pageLayout" zoomScaleNormal="100" zoomScaleSheetLayoutView="100" workbookViewId="0">
      <selection activeCell="G58" sqref="G58"/>
    </sheetView>
  </sheetViews>
  <sheetFormatPr defaultRowHeight="13.5"/>
  <cols>
    <col min="1" max="1" width="7.375" style="111" customWidth="1"/>
    <col min="2" max="4" width="8.5" style="104" customWidth="1"/>
    <col min="5" max="11" width="8.5" style="78" customWidth="1"/>
    <col min="12" max="16384" width="9" style="104"/>
  </cols>
  <sheetData>
    <row r="1" spans="1:11">
      <c r="A1" s="103" t="s">
        <v>9</v>
      </c>
      <c r="B1" s="103" t="s">
        <v>183</v>
      </c>
      <c r="C1" s="324" t="s">
        <v>120</v>
      </c>
      <c r="D1" s="325" t="s">
        <v>137</v>
      </c>
      <c r="E1" s="326" t="s">
        <v>143</v>
      </c>
      <c r="F1" s="327" t="s">
        <v>159</v>
      </c>
      <c r="G1" s="327" t="s">
        <v>166</v>
      </c>
      <c r="H1" s="327" t="s">
        <v>167</v>
      </c>
      <c r="I1" s="327" t="s">
        <v>168</v>
      </c>
      <c r="J1" s="327" t="s">
        <v>179</v>
      </c>
      <c r="K1" s="327" t="s">
        <v>184</v>
      </c>
    </row>
    <row r="2" spans="1:11">
      <c r="A2" s="105" t="s">
        <v>10</v>
      </c>
      <c r="B2" s="328">
        <v>176785</v>
      </c>
      <c r="C2" s="328">
        <v>180144</v>
      </c>
      <c r="D2" s="328">
        <v>180194</v>
      </c>
      <c r="E2" s="329">
        <v>182092</v>
      </c>
      <c r="F2" s="329">
        <v>182897</v>
      </c>
      <c r="G2" s="329">
        <v>185101</v>
      </c>
      <c r="H2" s="329">
        <v>186375</v>
      </c>
      <c r="I2" s="329">
        <v>187199</v>
      </c>
      <c r="J2" s="329">
        <v>188461</v>
      </c>
      <c r="K2" s="330">
        <v>190126</v>
      </c>
    </row>
    <row r="3" spans="1:11">
      <c r="A3" s="105" t="s">
        <v>50</v>
      </c>
      <c r="B3" s="106"/>
      <c r="C3" s="106"/>
      <c r="D3" s="106"/>
      <c r="E3" s="331"/>
      <c r="F3" s="331"/>
      <c r="G3" s="331"/>
      <c r="H3" s="331"/>
      <c r="I3" s="331"/>
      <c r="J3" s="331"/>
      <c r="K3" s="332"/>
    </row>
    <row r="4" spans="1:11">
      <c r="A4" s="105">
        <v>0</v>
      </c>
      <c r="B4" s="106">
        <v>1458</v>
      </c>
      <c r="C4" s="106">
        <v>1437</v>
      </c>
      <c r="D4" s="106">
        <v>1489</v>
      </c>
      <c r="E4" s="331">
        <v>1513</v>
      </c>
      <c r="F4" s="331">
        <v>1549</v>
      </c>
      <c r="G4" s="331">
        <v>1559</v>
      </c>
      <c r="H4" s="331">
        <v>1509</v>
      </c>
      <c r="I4" s="331">
        <v>1529</v>
      </c>
      <c r="J4" s="331">
        <v>1312</v>
      </c>
      <c r="K4" s="332">
        <v>1346</v>
      </c>
    </row>
    <row r="5" spans="1:11">
      <c r="A5" s="105">
        <v>1</v>
      </c>
      <c r="B5" s="106">
        <v>1482</v>
      </c>
      <c r="C5" s="106">
        <v>1533</v>
      </c>
      <c r="D5" s="106">
        <v>1486</v>
      </c>
      <c r="E5" s="331">
        <v>1577</v>
      </c>
      <c r="F5" s="331">
        <v>1583</v>
      </c>
      <c r="G5" s="331">
        <v>1643</v>
      </c>
      <c r="H5" s="331">
        <v>1585</v>
      </c>
      <c r="I5" s="331">
        <v>1513</v>
      </c>
      <c r="J5" s="331">
        <v>1561</v>
      </c>
      <c r="K5" s="332">
        <v>1414</v>
      </c>
    </row>
    <row r="6" spans="1:11">
      <c r="A6" s="105">
        <v>2</v>
      </c>
      <c r="B6" s="106">
        <v>1518</v>
      </c>
      <c r="C6" s="106">
        <v>1464</v>
      </c>
      <c r="D6" s="106">
        <v>1549</v>
      </c>
      <c r="E6" s="331">
        <v>1566</v>
      </c>
      <c r="F6" s="331">
        <v>1579</v>
      </c>
      <c r="G6" s="331">
        <v>1618</v>
      </c>
      <c r="H6" s="331">
        <v>1633</v>
      </c>
      <c r="I6" s="331">
        <v>1597</v>
      </c>
      <c r="J6" s="331">
        <v>1514</v>
      </c>
      <c r="K6" s="332">
        <v>1621</v>
      </c>
    </row>
    <row r="7" spans="1:11">
      <c r="A7" s="105">
        <v>3</v>
      </c>
      <c r="B7" s="106">
        <v>1425</v>
      </c>
      <c r="C7" s="106">
        <v>1524</v>
      </c>
      <c r="D7" s="106">
        <v>1490</v>
      </c>
      <c r="E7" s="331">
        <v>1581</v>
      </c>
      <c r="F7" s="331">
        <v>1567</v>
      </c>
      <c r="G7" s="331">
        <v>1629</v>
      </c>
      <c r="H7" s="331">
        <v>1620</v>
      </c>
      <c r="I7" s="331">
        <v>1615</v>
      </c>
      <c r="J7" s="331">
        <v>1621</v>
      </c>
      <c r="K7" s="332">
        <v>1549</v>
      </c>
    </row>
    <row r="8" spans="1:11">
      <c r="A8" s="109">
        <v>4</v>
      </c>
      <c r="B8" s="110">
        <v>1402</v>
      </c>
      <c r="C8" s="110">
        <v>1449</v>
      </c>
      <c r="D8" s="110">
        <v>1547</v>
      </c>
      <c r="E8" s="333">
        <v>1512</v>
      </c>
      <c r="F8" s="333">
        <v>1614</v>
      </c>
      <c r="G8" s="333">
        <v>1598</v>
      </c>
      <c r="H8" s="331">
        <v>1651</v>
      </c>
      <c r="I8" s="331">
        <v>1646</v>
      </c>
      <c r="J8" s="331">
        <v>1633</v>
      </c>
      <c r="K8" s="332">
        <v>1693</v>
      </c>
    </row>
    <row r="9" spans="1:11">
      <c r="A9" s="105">
        <v>5</v>
      </c>
      <c r="B9" s="106">
        <v>1408</v>
      </c>
      <c r="C9" s="106">
        <v>1422</v>
      </c>
      <c r="D9" s="106">
        <v>1454</v>
      </c>
      <c r="E9" s="331">
        <v>1562</v>
      </c>
      <c r="F9" s="331">
        <v>1527</v>
      </c>
      <c r="G9" s="331">
        <v>1654</v>
      </c>
      <c r="H9" s="334">
        <v>1592</v>
      </c>
      <c r="I9" s="334">
        <v>1657</v>
      </c>
      <c r="J9" s="334">
        <v>1662</v>
      </c>
      <c r="K9" s="175">
        <v>1684</v>
      </c>
    </row>
    <row r="10" spans="1:11">
      <c r="A10" s="105">
        <v>6</v>
      </c>
      <c r="B10" s="106">
        <v>1412</v>
      </c>
      <c r="C10" s="106">
        <v>1419</v>
      </c>
      <c r="D10" s="106">
        <v>1424</v>
      </c>
      <c r="E10" s="331">
        <v>1483</v>
      </c>
      <c r="F10" s="331">
        <v>1593</v>
      </c>
      <c r="G10" s="331">
        <v>1560</v>
      </c>
      <c r="H10" s="331">
        <v>1661</v>
      </c>
      <c r="I10" s="331">
        <v>1590</v>
      </c>
      <c r="J10" s="331">
        <v>1671</v>
      </c>
      <c r="K10" s="332">
        <v>1696</v>
      </c>
    </row>
    <row r="11" spans="1:11">
      <c r="A11" s="105">
        <v>7</v>
      </c>
      <c r="B11" s="106">
        <v>1404</v>
      </c>
      <c r="C11" s="106">
        <v>1442</v>
      </c>
      <c r="D11" s="106">
        <v>1443</v>
      </c>
      <c r="E11" s="331">
        <v>1472</v>
      </c>
      <c r="F11" s="331">
        <v>1501</v>
      </c>
      <c r="G11" s="331">
        <v>1648</v>
      </c>
      <c r="H11" s="331">
        <v>1577</v>
      </c>
      <c r="I11" s="331">
        <v>1682</v>
      </c>
      <c r="J11" s="331">
        <v>1606</v>
      </c>
      <c r="K11" s="332">
        <v>1714</v>
      </c>
    </row>
    <row r="12" spans="1:11">
      <c r="A12" s="105">
        <v>8</v>
      </c>
      <c r="B12" s="106">
        <v>1370</v>
      </c>
      <c r="C12" s="106">
        <v>1427</v>
      </c>
      <c r="D12" s="106">
        <v>1444</v>
      </c>
      <c r="E12" s="331">
        <v>1435</v>
      </c>
      <c r="F12" s="331">
        <v>1484</v>
      </c>
      <c r="G12" s="331">
        <v>1539</v>
      </c>
      <c r="H12" s="331">
        <v>1653</v>
      </c>
      <c r="I12" s="331">
        <v>1588</v>
      </c>
      <c r="J12" s="331">
        <v>1691</v>
      </c>
      <c r="K12" s="332">
        <v>1626</v>
      </c>
    </row>
    <row r="13" spans="1:11">
      <c r="A13" s="109">
        <v>9</v>
      </c>
      <c r="B13" s="110">
        <v>1423</v>
      </c>
      <c r="C13" s="110">
        <v>1403</v>
      </c>
      <c r="D13" s="106">
        <v>1420</v>
      </c>
      <c r="E13" s="333">
        <v>1449</v>
      </c>
      <c r="F13" s="333">
        <v>1454</v>
      </c>
      <c r="G13" s="333">
        <v>1504</v>
      </c>
      <c r="H13" s="333">
        <v>1555</v>
      </c>
      <c r="I13" s="333">
        <v>1674</v>
      </c>
      <c r="J13" s="333">
        <v>1610</v>
      </c>
      <c r="K13" s="335">
        <v>1700</v>
      </c>
    </row>
    <row r="14" spans="1:11">
      <c r="A14" s="105">
        <v>10</v>
      </c>
      <c r="B14" s="106">
        <v>1408</v>
      </c>
      <c r="C14" s="106">
        <v>1451</v>
      </c>
      <c r="D14" s="107">
        <v>1410</v>
      </c>
      <c r="E14" s="331">
        <v>1438</v>
      </c>
      <c r="F14" s="331">
        <v>1459</v>
      </c>
      <c r="G14" s="331">
        <v>1486</v>
      </c>
      <c r="H14" s="331">
        <v>1512</v>
      </c>
      <c r="I14" s="331">
        <v>1563</v>
      </c>
      <c r="J14" s="331">
        <v>1684</v>
      </c>
      <c r="K14" s="332">
        <v>1623</v>
      </c>
    </row>
    <row r="15" spans="1:11">
      <c r="A15" s="105">
        <v>11</v>
      </c>
      <c r="B15" s="106">
        <v>1478</v>
      </c>
      <c r="C15" s="106">
        <v>1422</v>
      </c>
      <c r="D15" s="106">
        <v>1454</v>
      </c>
      <c r="E15" s="331">
        <v>1405</v>
      </c>
      <c r="F15" s="331">
        <v>1440</v>
      </c>
      <c r="G15" s="331">
        <v>1469</v>
      </c>
      <c r="H15" s="331">
        <v>1488</v>
      </c>
      <c r="I15" s="331">
        <v>1519</v>
      </c>
      <c r="J15" s="331">
        <v>1579</v>
      </c>
      <c r="K15" s="332">
        <v>1685</v>
      </c>
    </row>
    <row r="16" spans="1:11">
      <c r="A16" s="105">
        <v>12</v>
      </c>
      <c r="B16" s="106">
        <v>1475</v>
      </c>
      <c r="C16" s="106">
        <v>1499</v>
      </c>
      <c r="D16" s="106">
        <v>1439</v>
      </c>
      <c r="E16" s="331">
        <v>1484</v>
      </c>
      <c r="F16" s="331">
        <v>1410</v>
      </c>
      <c r="G16" s="331">
        <v>1459</v>
      </c>
      <c r="H16" s="331">
        <v>1474</v>
      </c>
      <c r="I16" s="331">
        <v>1502</v>
      </c>
      <c r="J16" s="331">
        <v>1542</v>
      </c>
      <c r="K16" s="332">
        <v>1602</v>
      </c>
    </row>
    <row r="17" spans="1:11">
      <c r="A17" s="105">
        <v>13</v>
      </c>
      <c r="B17" s="106">
        <v>1508</v>
      </c>
      <c r="C17" s="106">
        <v>1490</v>
      </c>
      <c r="D17" s="106">
        <v>1522</v>
      </c>
      <c r="E17" s="331">
        <v>1469</v>
      </c>
      <c r="F17" s="331">
        <v>1492</v>
      </c>
      <c r="G17" s="331">
        <v>1428</v>
      </c>
      <c r="H17" s="331">
        <v>1466</v>
      </c>
      <c r="I17" s="331">
        <v>1488</v>
      </c>
      <c r="J17" s="331">
        <v>1516</v>
      </c>
      <c r="K17" s="332">
        <v>1556</v>
      </c>
    </row>
    <row r="18" spans="1:11">
      <c r="A18" s="109">
        <v>14</v>
      </c>
      <c r="B18" s="110">
        <v>1451</v>
      </c>
      <c r="C18" s="110">
        <v>1532</v>
      </c>
      <c r="D18" s="110">
        <v>1492</v>
      </c>
      <c r="E18" s="333">
        <v>1532</v>
      </c>
      <c r="F18" s="333">
        <v>1480</v>
      </c>
      <c r="G18" s="333">
        <v>1517</v>
      </c>
      <c r="H18" s="331">
        <v>1426</v>
      </c>
      <c r="I18" s="331">
        <v>1471</v>
      </c>
      <c r="J18" s="331">
        <v>1485</v>
      </c>
      <c r="K18" s="332">
        <v>1526</v>
      </c>
    </row>
    <row r="19" spans="1:11">
      <c r="A19" s="105">
        <v>15</v>
      </c>
      <c r="B19" s="106">
        <v>1471</v>
      </c>
      <c r="C19" s="106">
        <v>1461</v>
      </c>
      <c r="D19" s="106">
        <v>1548</v>
      </c>
      <c r="E19" s="331">
        <v>1503</v>
      </c>
      <c r="F19" s="331">
        <v>1531</v>
      </c>
      <c r="G19" s="331">
        <v>1488</v>
      </c>
      <c r="H19" s="334">
        <v>1524</v>
      </c>
      <c r="I19" s="334">
        <v>1436</v>
      </c>
      <c r="J19" s="334">
        <v>1482</v>
      </c>
      <c r="K19" s="175">
        <v>1506</v>
      </c>
    </row>
    <row r="20" spans="1:11">
      <c r="A20" s="105">
        <v>16</v>
      </c>
      <c r="B20" s="106">
        <v>1446</v>
      </c>
      <c r="C20" s="106">
        <v>1488</v>
      </c>
      <c r="D20" s="106">
        <v>1472</v>
      </c>
      <c r="E20" s="331">
        <v>1569</v>
      </c>
      <c r="F20" s="331">
        <v>1510</v>
      </c>
      <c r="G20" s="331">
        <v>1551</v>
      </c>
      <c r="H20" s="331">
        <v>1511</v>
      </c>
      <c r="I20" s="331">
        <v>1538</v>
      </c>
      <c r="J20" s="331">
        <v>1451</v>
      </c>
      <c r="K20" s="332">
        <v>1504</v>
      </c>
    </row>
    <row r="21" spans="1:11">
      <c r="A21" s="105">
        <v>17</v>
      </c>
      <c r="B21" s="106">
        <v>1448</v>
      </c>
      <c r="C21" s="106">
        <v>1474</v>
      </c>
      <c r="D21" s="106">
        <v>1487</v>
      </c>
      <c r="E21" s="331">
        <v>1489</v>
      </c>
      <c r="F21" s="331">
        <v>1577</v>
      </c>
      <c r="G21" s="331">
        <v>1513</v>
      </c>
      <c r="H21" s="331">
        <v>1553</v>
      </c>
      <c r="I21" s="331">
        <v>1521</v>
      </c>
      <c r="J21" s="331">
        <v>1538</v>
      </c>
      <c r="K21" s="332">
        <v>1469</v>
      </c>
    </row>
    <row r="22" spans="1:11">
      <c r="A22" s="105">
        <v>18</v>
      </c>
      <c r="B22" s="106">
        <v>1494</v>
      </c>
      <c r="C22" s="106">
        <v>1576</v>
      </c>
      <c r="D22" s="106">
        <v>1532</v>
      </c>
      <c r="E22" s="331">
        <v>1553</v>
      </c>
      <c r="F22" s="331">
        <v>1572</v>
      </c>
      <c r="G22" s="331">
        <v>1656</v>
      </c>
      <c r="H22" s="331">
        <v>1598</v>
      </c>
      <c r="I22" s="331">
        <v>1659</v>
      </c>
      <c r="J22" s="331">
        <v>1599</v>
      </c>
      <c r="K22" s="332">
        <v>1586</v>
      </c>
    </row>
    <row r="23" spans="1:11">
      <c r="A23" s="109">
        <v>19</v>
      </c>
      <c r="B23" s="110">
        <v>1682</v>
      </c>
      <c r="C23" s="110">
        <v>1799</v>
      </c>
      <c r="D23" s="106">
        <v>1802</v>
      </c>
      <c r="E23" s="333">
        <v>1759</v>
      </c>
      <c r="F23" s="333">
        <v>1793</v>
      </c>
      <c r="G23" s="333">
        <v>1821</v>
      </c>
      <c r="H23" s="333">
        <v>1911</v>
      </c>
      <c r="I23" s="333">
        <v>1903</v>
      </c>
      <c r="J23" s="333">
        <v>1878</v>
      </c>
      <c r="K23" s="335">
        <v>1758</v>
      </c>
    </row>
    <row r="24" spans="1:11">
      <c r="A24" s="105">
        <v>20</v>
      </c>
      <c r="B24" s="106">
        <v>1854</v>
      </c>
      <c r="C24" s="106">
        <v>1935</v>
      </c>
      <c r="D24" s="107">
        <v>1903</v>
      </c>
      <c r="E24" s="331">
        <v>1965</v>
      </c>
      <c r="F24" s="331">
        <v>1917</v>
      </c>
      <c r="G24" s="331">
        <v>1972</v>
      </c>
      <c r="H24" s="331">
        <v>1962</v>
      </c>
      <c r="I24" s="331">
        <v>2062</v>
      </c>
      <c r="J24" s="331">
        <v>2046</v>
      </c>
      <c r="K24" s="332">
        <v>1939</v>
      </c>
    </row>
    <row r="25" spans="1:11">
      <c r="A25" s="105">
        <v>21</v>
      </c>
      <c r="B25" s="106">
        <v>1783</v>
      </c>
      <c r="C25" s="106">
        <v>1998</v>
      </c>
      <c r="D25" s="106">
        <v>1949</v>
      </c>
      <c r="E25" s="331">
        <v>2023</v>
      </c>
      <c r="F25" s="331">
        <v>2046</v>
      </c>
      <c r="G25" s="331">
        <v>2047</v>
      </c>
      <c r="H25" s="331">
        <v>2094</v>
      </c>
      <c r="I25" s="331">
        <v>2083</v>
      </c>
      <c r="J25" s="331">
        <v>2180</v>
      </c>
      <c r="K25" s="332">
        <v>2078</v>
      </c>
    </row>
    <row r="26" spans="1:11">
      <c r="A26" s="105">
        <v>22</v>
      </c>
      <c r="B26" s="106">
        <v>1926</v>
      </c>
      <c r="C26" s="106">
        <v>1944</v>
      </c>
      <c r="D26" s="106">
        <v>1995</v>
      </c>
      <c r="E26" s="331">
        <v>2030</v>
      </c>
      <c r="F26" s="331">
        <v>2054</v>
      </c>
      <c r="G26" s="331">
        <v>2162</v>
      </c>
      <c r="H26" s="331">
        <v>2151</v>
      </c>
      <c r="I26" s="331">
        <v>2176</v>
      </c>
      <c r="J26" s="331">
        <v>2198</v>
      </c>
      <c r="K26" s="332">
        <v>2243</v>
      </c>
    </row>
    <row r="27" spans="1:11">
      <c r="A27" s="105">
        <v>23</v>
      </c>
      <c r="B27" s="106">
        <v>2197</v>
      </c>
      <c r="C27" s="106">
        <v>2201</v>
      </c>
      <c r="D27" s="106">
        <v>2083</v>
      </c>
      <c r="E27" s="331">
        <v>2156</v>
      </c>
      <c r="F27" s="331">
        <v>2278</v>
      </c>
      <c r="G27" s="331">
        <v>2265</v>
      </c>
      <c r="H27" s="331">
        <v>2396</v>
      </c>
      <c r="I27" s="331">
        <v>2322</v>
      </c>
      <c r="J27" s="331">
        <v>2429</v>
      </c>
      <c r="K27" s="332">
        <v>2366</v>
      </c>
    </row>
    <row r="28" spans="1:11">
      <c r="A28" s="109">
        <v>24</v>
      </c>
      <c r="B28" s="110">
        <v>2239</v>
      </c>
      <c r="C28" s="110">
        <v>2375</v>
      </c>
      <c r="D28" s="110">
        <v>2253</v>
      </c>
      <c r="E28" s="333">
        <v>2204</v>
      </c>
      <c r="F28" s="333">
        <v>2178</v>
      </c>
      <c r="G28" s="333">
        <v>2314</v>
      </c>
      <c r="H28" s="331">
        <v>2321</v>
      </c>
      <c r="I28" s="331">
        <v>2454</v>
      </c>
      <c r="J28" s="331">
        <v>2338</v>
      </c>
      <c r="K28" s="332">
        <v>2483</v>
      </c>
    </row>
    <row r="29" spans="1:11">
      <c r="A29" s="105">
        <v>25</v>
      </c>
      <c r="B29" s="106">
        <v>2512</v>
      </c>
      <c r="C29" s="106">
        <v>2354</v>
      </c>
      <c r="D29" s="106">
        <v>2475</v>
      </c>
      <c r="E29" s="331">
        <v>2322</v>
      </c>
      <c r="F29" s="331">
        <v>2250</v>
      </c>
      <c r="G29" s="331">
        <v>2288</v>
      </c>
      <c r="H29" s="334">
        <v>2379</v>
      </c>
      <c r="I29" s="334">
        <v>2309</v>
      </c>
      <c r="J29" s="334">
        <v>2482</v>
      </c>
      <c r="K29" s="175">
        <v>2334</v>
      </c>
    </row>
    <row r="30" spans="1:11">
      <c r="A30" s="105">
        <v>26</v>
      </c>
      <c r="B30" s="106">
        <v>2575</v>
      </c>
      <c r="C30" s="106">
        <v>2595</v>
      </c>
      <c r="D30" s="106">
        <v>2296</v>
      </c>
      <c r="E30" s="331">
        <v>2476</v>
      </c>
      <c r="F30" s="331">
        <v>2301</v>
      </c>
      <c r="G30" s="331">
        <v>2262</v>
      </c>
      <c r="H30" s="331">
        <v>2286</v>
      </c>
      <c r="I30" s="331">
        <v>2358</v>
      </c>
      <c r="J30" s="331">
        <v>2333</v>
      </c>
      <c r="K30" s="332">
        <v>2423</v>
      </c>
    </row>
    <row r="31" spans="1:11">
      <c r="A31" s="105">
        <v>27</v>
      </c>
      <c r="B31" s="106">
        <v>2751</v>
      </c>
      <c r="C31" s="106">
        <v>2545</v>
      </c>
      <c r="D31" s="106">
        <v>2493</v>
      </c>
      <c r="E31" s="331">
        <v>2316</v>
      </c>
      <c r="F31" s="331">
        <v>2388</v>
      </c>
      <c r="G31" s="331">
        <v>2317</v>
      </c>
      <c r="H31" s="331">
        <v>2232</v>
      </c>
      <c r="I31" s="331">
        <v>2282</v>
      </c>
      <c r="J31" s="331">
        <v>2409</v>
      </c>
      <c r="K31" s="332">
        <v>2263</v>
      </c>
    </row>
    <row r="32" spans="1:11">
      <c r="A32" s="105">
        <v>28</v>
      </c>
      <c r="B32" s="106">
        <v>2741</v>
      </c>
      <c r="C32" s="106">
        <v>2772</v>
      </c>
      <c r="D32" s="106">
        <v>2472</v>
      </c>
      <c r="E32" s="331">
        <v>2458</v>
      </c>
      <c r="F32" s="331">
        <v>2297</v>
      </c>
      <c r="G32" s="331">
        <v>2374</v>
      </c>
      <c r="H32" s="331">
        <v>2353</v>
      </c>
      <c r="I32" s="331">
        <v>2186</v>
      </c>
      <c r="J32" s="331">
        <v>2302</v>
      </c>
      <c r="K32" s="332">
        <v>2381</v>
      </c>
    </row>
    <row r="33" spans="1:11">
      <c r="A33" s="109">
        <v>29</v>
      </c>
      <c r="B33" s="110">
        <v>2746</v>
      </c>
      <c r="C33" s="110">
        <v>2795</v>
      </c>
      <c r="D33" s="106">
        <v>2677</v>
      </c>
      <c r="E33" s="333">
        <v>2443</v>
      </c>
      <c r="F33" s="333">
        <v>2412</v>
      </c>
      <c r="G33" s="333">
        <v>2303</v>
      </c>
      <c r="H33" s="333">
        <v>2387</v>
      </c>
      <c r="I33" s="333">
        <v>2329</v>
      </c>
      <c r="J33" s="333">
        <v>2178</v>
      </c>
      <c r="K33" s="335">
        <v>2287</v>
      </c>
    </row>
    <row r="34" spans="1:11">
      <c r="A34" s="105">
        <v>30</v>
      </c>
      <c r="B34" s="106">
        <v>2714</v>
      </c>
      <c r="C34" s="106">
        <v>2781</v>
      </c>
      <c r="D34" s="107">
        <v>2756</v>
      </c>
      <c r="E34" s="331">
        <v>2667</v>
      </c>
      <c r="F34" s="331">
        <v>2478</v>
      </c>
      <c r="G34" s="331">
        <v>2407</v>
      </c>
      <c r="H34" s="331">
        <v>2315</v>
      </c>
      <c r="I34" s="331">
        <v>2377</v>
      </c>
      <c r="J34" s="331">
        <v>2293</v>
      </c>
      <c r="K34" s="332">
        <v>2216</v>
      </c>
    </row>
    <row r="35" spans="1:11">
      <c r="A35" s="105">
        <v>31</v>
      </c>
      <c r="B35" s="106">
        <v>2780</v>
      </c>
      <c r="C35" s="106">
        <v>2759</v>
      </c>
      <c r="D35" s="106">
        <v>2750</v>
      </c>
      <c r="E35" s="331">
        <v>2778</v>
      </c>
      <c r="F35" s="331">
        <v>2618</v>
      </c>
      <c r="G35" s="331">
        <v>2505</v>
      </c>
      <c r="H35" s="331">
        <v>2388</v>
      </c>
      <c r="I35" s="331">
        <v>2315</v>
      </c>
      <c r="J35" s="331">
        <v>2394</v>
      </c>
      <c r="K35" s="332">
        <v>2299</v>
      </c>
    </row>
    <row r="36" spans="1:11">
      <c r="A36" s="105">
        <v>32</v>
      </c>
      <c r="B36" s="106">
        <v>2853</v>
      </c>
      <c r="C36" s="106">
        <v>2805</v>
      </c>
      <c r="D36" s="106">
        <v>2739</v>
      </c>
      <c r="E36" s="331">
        <v>2753</v>
      </c>
      <c r="F36" s="331">
        <v>2839</v>
      </c>
      <c r="G36" s="331">
        <v>2669</v>
      </c>
      <c r="H36" s="331">
        <v>2514</v>
      </c>
      <c r="I36" s="331">
        <v>2393</v>
      </c>
      <c r="J36" s="331">
        <v>2299</v>
      </c>
      <c r="K36" s="332">
        <v>2433</v>
      </c>
    </row>
    <row r="37" spans="1:11">
      <c r="A37" s="105">
        <v>33</v>
      </c>
      <c r="B37" s="106">
        <v>2824</v>
      </c>
      <c r="C37" s="106">
        <v>2895</v>
      </c>
      <c r="D37" s="106">
        <v>2765</v>
      </c>
      <c r="E37" s="331">
        <v>2708</v>
      </c>
      <c r="F37" s="331">
        <v>2712</v>
      </c>
      <c r="G37" s="331">
        <v>2821</v>
      </c>
      <c r="H37" s="331">
        <v>2689</v>
      </c>
      <c r="I37" s="331">
        <v>2492</v>
      </c>
      <c r="J37" s="331">
        <v>2430</v>
      </c>
      <c r="K37" s="332">
        <v>2355</v>
      </c>
    </row>
    <row r="38" spans="1:11">
      <c r="A38" s="109">
        <v>34</v>
      </c>
      <c r="B38" s="110">
        <v>2903</v>
      </c>
      <c r="C38" s="110">
        <v>2898</v>
      </c>
      <c r="D38" s="110">
        <v>2945</v>
      </c>
      <c r="E38" s="333">
        <v>2792</v>
      </c>
      <c r="F38" s="333">
        <v>2688</v>
      </c>
      <c r="G38" s="333">
        <v>2712</v>
      </c>
      <c r="H38" s="331">
        <v>2774</v>
      </c>
      <c r="I38" s="331">
        <v>2652</v>
      </c>
      <c r="J38" s="331">
        <v>2519</v>
      </c>
      <c r="K38" s="332">
        <v>2556</v>
      </c>
    </row>
    <row r="39" spans="1:11">
      <c r="A39" s="105">
        <v>35</v>
      </c>
      <c r="B39" s="106">
        <v>2911</v>
      </c>
      <c r="C39" s="106">
        <v>2925</v>
      </c>
      <c r="D39" s="106">
        <v>2871</v>
      </c>
      <c r="E39" s="331">
        <v>2966</v>
      </c>
      <c r="F39" s="331">
        <v>2763</v>
      </c>
      <c r="G39" s="331">
        <v>2722</v>
      </c>
      <c r="H39" s="334">
        <v>2705</v>
      </c>
      <c r="I39" s="334">
        <v>2729</v>
      </c>
      <c r="J39" s="334">
        <v>2702</v>
      </c>
      <c r="K39" s="175">
        <v>2588</v>
      </c>
    </row>
    <row r="40" spans="1:11">
      <c r="A40" s="105">
        <v>36</v>
      </c>
      <c r="B40" s="106">
        <v>2899</v>
      </c>
      <c r="C40" s="106">
        <v>2951</v>
      </c>
      <c r="D40" s="106">
        <v>2930</v>
      </c>
      <c r="E40" s="331">
        <v>2900</v>
      </c>
      <c r="F40" s="331">
        <v>2989</v>
      </c>
      <c r="G40" s="331">
        <v>2808</v>
      </c>
      <c r="H40" s="331">
        <v>2774</v>
      </c>
      <c r="I40" s="331">
        <v>2687</v>
      </c>
      <c r="J40" s="331">
        <v>2727</v>
      </c>
      <c r="K40" s="332">
        <v>2732</v>
      </c>
    </row>
    <row r="41" spans="1:11">
      <c r="A41" s="105">
        <v>37</v>
      </c>
      <c r="B41" s="106">
        <v>3047</v>
      </c>
      <c r="C41" s="106">
        <v>2934</v>
      </c>
      <c r="D41" s="106">
        <v>2928</v>
      </c>
      <c r="E41" s="331">
        <v>2943</v>
      </c>
      <c r="F41" s="331">
        <v>2884</v>
      </c>
      <c r="G41" s="331">
        <v>2997</v>
      </c>
      <c r="H41" s="331">
        <v>2814</v>
      </c>
      <c r="I41" s="331">
        <v>2734</v>
      </c>
      <c r="J41" s="331">
        <v>2729</v>
      </c>
      <c r="K41" s="332">
        <v>2809</v>
      </c>
    </row>
    <row r="42" spans="1:11">
      <c r="A42" s="105">
        <v>38</v>
      </c>
      <c r="B42" s="106">
        <v>3299</v>
      </c>
      <c r="C42" s="106">
        <v>3053</v>
      </c>
      <c r="D42" s="106">
        <v>2878</v>
      </c>
      <c r="E42" s="331">
        <v>2959</v>
      </c>
      <c r="F42" s="331">
        <v>2957</v>
      </c>
      <c r="G42" s="331">
        <v>2874</v>
      </c>
      <c r="H42" s="331">
        <v>3000</v>
      </c>
      <c r="I42" s="331">
        <v>2763</v>
      </c>
      <c r="J42" s="331">
        <v>2774</v>
      </c>
      <c r="K42" s="332">
        <v>2777</v>
      </c>
    </row>
    <row r="43" spans="1:11" s="108" customFormat="1">
      <c r="A43" s="109">
        <v>39</v>
      </c>
      <c r="B43" s="110">
        <v>3253</v>
      </c>
      <c r="C43" s="110">
        <v>3336</v>
      </c>
      <c r="D43" s="106">
        <v>3045</v>
      </c>
      <c r="E43" s="333">
        <v>2973</v>
      </c>
      <c r="F43" s="333">
        <v>2967</v>
      </c>
      <c r="G43" s="333">
        <v>3027</v>
      </c>
      <c r="H43" s="333">
        <v>2882</v>
      </c>
      <c r="I43" s="333">
        <v>2975</v>
      </c>
      <c r="J43" s="333">
        <v>2798</v>
      </c>
      <c r="K43" s="335">
        <v>2816</v>
      </c>
    </row>
    <row r="44" spans="1:11">
      <c r="A44" s="105">
        <v>40</v>
      </c>
      <c r="B44" s="106">
        <v>3172</v>
      </c>
      <c r="C44" s="106">
        <v>3286</v>
      </c>
      <c r="D44" s="107">
        <v>3318</v>
      </c>
      <c r="E44" s="331">
        <v>3086</v>
      </c>
      <c r="F44" s="331">
        <v>2958</v>
      </c>
      <c r="G44" s="331">
        <v>2978</v>
      </c>
      <c r="H44" s="331">
        <v>3029</v>
      </c>
      <c r="I44" s="331">
        <v>2890</v>
      </c>
      <c r="J44" s="331">
        <v>2963</v>
      </c>
      <c r="K44" s="332">
        <v>2817</v>
      </c>
    </row>
    <row r="45" spans="1:11">
      <c r="A45" s="105">
        <v>41</v>
      </c>
      <c r="B45" s="106">
        <v>3134</v>
      </c>
      <c r="C45" s="106">
        <v>3221</v>
      </c>
      <c r="D45" s="106">
        <v>3243</v>
      </c>
      <c r="E45" s="331">
        <v>3370</v>
      </c>
      <c r="F45" s="331">
        <v>3081</v>
      </c>
      <c r="G45" s="331">
        <v>2980</v>
      </c>
      <c r="H45" s="331">
        <v>2978</v>
      </c>
      <c r="I45" s="331">
        <v>2998</v>
      </c>
      <c r="J45" s="331">
        <v>2925</v>
      </c>
      <c r="K45" s="332">
        <v>2991</v>
      </c>
    </row>
    <row r="46" spans="1:11">
      <c r="A46" s="105">
        <v>42</v>
      </c>
      <c r="B46" s="106">
        <v>3109</v>
      </c>
      <c r="C46" s="106">
        <v>3200</v>
      </c>
      <c r="D46" s="106">
        <v>3228</v>
      </c>
      <c r="E46" s="331">
        <v>3270</v>
      </c>
      <c r="F46" s="331">
        <v>3359</v>
      </c>
      <c r="G46" s="331">
        <v>3093</v>
      </c>
      <c r="H46" s="331">
        <v>2955</v>
      </c>
      <c r="I46" s="331">
        <v>2982</v>
      </c>
      <c r="J46" s="331">
        <v>2988</v>
      </c>
      <c r="K46" s="332">
        <v>3003</v>
      </c>
    </row>
    <row r="47" spans="1:11">
      <c r="A47" s="105">
        <v>43</v>
      </c>
      <c r="B47" s="106">
        <v>3000</v>
      </c>
      <c r="C47" s="106">
        <v>3161</v>
      </c>
      <c r="D47" s="106">
        <v>3171</v>
      </c>
      <c r="E47" s="331">
        <v>3226</v>
      </c>
      <c r="F47" s="331">
        <v>3217</v>
      </c>
      <c r="G47" s="331">
        <v>3358</v>
      </c>
      <c r="H47" s="331">
        <v>3115</v>
      </c>
      <c r="I47" s="331">
        <v>2963</v>
      </c>
      <c r="J47" s="331">
        <v>2996</v>
      </c>
      <c r="K47" s="332">
        <v>2993</v>
      </c>
    </row>
    <row r="48" spans="1:11">
      <c r="A48" s="109">
        <v>44</v>
      </c>
      <c r="B48" s="110">
        <v>3074</v>
      </c>
      <c r="C48" s="110">
        <v>3070</v>
      </c>
      <c r="D48" s="110">
        <v>3142</v>
      </c>
      <c r="E48" s="333">
        <v>3152</v>
      </c>
      <c r="F48" s="333">
        <v>3237</v>
      </c>
      <c r="G48" s="333">
        <v>3252</v>
      </c>
      <c r="H48" s="331">
        <v>3348</v>
      </c>
      <c r="I48" s="331">
        <v>3133</v>
      </c>
      <c r="J48" s="331">
        <v>2957</v>
      </c>
      <c r="K48" s="332">
        <v>3000</v>
      </c>
    </row>
    <row r="49" spans="1:11">
      <c r="A49" s="105">
        <v>45</v>
      </c>
      <c r="B49" s="106">
        <v>2270</v>
      </c>
      <c r="C49" s="106">
        <v>3111</v>
      </c>
      <c r="D49" s="106">
        <v>3050</v>
      </c>
      <c r="E49" s="331">
        <v>3155</v>
      </c>
      <c r="F49" s="331">
        <v>3161</v>
      </c>
      <c r="G49" s="331">
        <v>3262</v>
      </c>
      <c r="H49" s="334">
        <v>3260</v>
      </c>
      <c r="I49" s="334">
        <v>3332</v>
      </c>
      <c r="J49" s="334">
        <v>3143</v>
      </c>
      <c r="K49" s="175">
        <v>2982</v>
      </c>
    </row>
    <row r="50" spans="1:11">
      <c r="A50" s="105">
        <v>46</v>
      </c>
      <c r="B50" s="106">
        <v>3068</v>
      </c>
      <c r="C50" s="106">
        <v>2326</v>
      </c>
      <c r="D50" s="106">
        <v>3089</v>
      </c>
      <c r="E50" s="331">
        <v>3036</v>
      </c>
      <c r="F50" s="331">
        <v>3142</v>
      </c>
      <c r="G50" s="331">
        <v>3178</v>
      </c>
      <c r="H50" s="331">
        <v>3258</v>
      </c>
      <c r="I50" s="331">
        <v>3253</v>
      </c>
      <c r="J50" s="331">
        <v>3332</v>
      </c>
      <c r="K50" s="332">
        <v>3156</v>
      </c>
    </row>
    <row r="51" spans="1:11">
      <c r="A51" s="105">
        <v>47</v>
      </c>
      <c r="B51" s="106">
        <v>2657</v>
      </c>
      <c r="C51" s="106">
        <v>3107</v>
      </c>
      <c r="D51" s="106">
        <v>2296</v>
      </c>
      <c r="E51" s="331">
        <v>3116</v>
      </c>
      <c r="F51" s="331">
        <v>3039</v>
      </c>
      <c r="G51" s="331">
        <v>3177</v>
      </c>
      <c r="H51" s="331">
        <v>3175</v>
      </c>
      <c r="I51" s="331">
        <v>3274</v>
      </c>
      <c r="J51" s="331">
        <v>3246</v>
      </c>
      <c r="K51" s="332">
        <v>3339</v>
      </c>
    </row>
    <row r="52" spans="1:11">
      <c r="A52" s="105">
        <v>48</v>
      </c>
      <c r="B52" s="106">
        <v>2485</v>
      </c>
      <c r="C52" s="106">
        <v>2691</v>
      </c>
      <c r="D52" s="106">
        <v>3085</v>
      </c>
      <c r="E52" s="331">
        <v>2285</v>
      </c>
      <c r="F52" s="331">
        <v>3135</v>
      </c>
      <c r="G52" s="331">
        <v>3066</v>
      </c>
      <c r="H52" s="331">
        <v>3175</v>
      </c>
      <c r="I52" s="331">
        <v>3187</v>
      </c>
      <c r="J52" s="331">
        <v>3268</v>
      </c>
      <c r="K52" s="332">
        <v>3280</v>
      </c>
    </row>
    <row r="53" spans="1:11">
      <c r="A53" s="109">
        <v>49</v>
      </c>
      <c r="B53" s="110">
        <v>2473</v>
      </c>
      <c r="C53" s="110">
        <v>2534</v>
      </c>
      <c r="D53" s="110">
        <v>2666</v>
      </c>
      <c r="E53" s="333">
        <v>3072</v>
      </c>
      <c r="F53" s="333">
        <v>2268</v>
      </c>
      <c r="G53" s="333">
        <v>3135</v>
      </c>
      <c r="H53" s="333">
        <v>3066</v>
      </c>
      <c r="I53" s="333">
        <v>3194</v>
      </c>
      <c r="J53" s="333">
        <v>3208</v>
      </c>
      <c r="K53" s="335">
        <v>3284</v>
      </c>
    </row>
    <row r="54" spans="1:11">
      <c r="A54" s="594" t="s">
        <v>141</v>
      </c>
      <c r="B54" s="594"/>
      <c r="C54" s="594"/>
      <c r="D54" s="594"/>
      <c r="E54" s="594"/>
      <c r="F54" s="594"/>
      <c r="G54" s="594"/>
      <c r="H54" s="198"/>
      <c r="I54" s="198"/>
      <c r="J54" s="198"/>
      <c r="K54" s="198"/>
    </row>
  </sheetData>
  <mergeCells count="1">
    <mergeCell ref="A54:G54"/>
  </mergeCells>
  <phoneticPr fontId="2"/>
  <pageMargins left="0.56999999999999995" right="0.45" top="1.1023622047244095" bottom="0.51181102362204722" header="0.51181102362204722" footer="0.31496062992125984"/>
  <pageSetup paperSize="9" orientation="portrait" r:id="rId1"/>
  <headerFooter alignWithMargins="0">
    <oddHeader>&amp;C&amp;14第９表　年齢別人口の推移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57"/>
  <sheetViews>
    <sheetView view="pageLayout" zoomScaleNormal="100" zoomScaleSheetLayoutView="100" workbookViewId="0">
      <selection activeCell="G13" sqref="G13"/>
    </sheetView>
  </sheetViews>
  <sheetFormatPr defaultRowHeight="13.5"/>
  <cols>
    <col min="1" max="1" width="7.375" style="104" customWidth="1"/>
    <col min="2" max="3" width="8.5" style="104" customWidth="1"/>
    <col min="4" max="7" width="8.5" style="78" customWidth="1"/>
    <col min="8" max="11" width="8.5" style="104" customWidth="1"/>
    <col min="12" max="16384" width="9" style="104"/>
  </cols>
  <sheetData>
    <row r="1" spans="1:11">
      <c r="A1" s="103" t="s">
        <v>9</v>
      </c>
      <c r="B1" s="144" t="str">
        <f>年齢別推移!B1</f>
        <v>平２４年</v>
      </c>
      <c r="C1" s="144" t="str">
        <f>年齢別推移!C1</f>
        <v>２５年</v>
      </c>
      <c r="D1" s="336" t="str">
        <f>年齢別推移!D1</f>
        <v>２６年</v>
      </c>
      <c r="E1" s="326" t="str">
        <f>年齢別推移!E1</f>
        <v>２７年</v>
      </c>
      <c r="F1" s="337" t="str">
        <f>年齢別推移!F1</f>
        <v>２８年</v>
      </c>
      <c r="G1" s="326" t="str">
        <f>年齢別推移!G1</f>
        <v>２９年</v>
      </c>
      <c r="H1" s="326" t="str">
        <f>年齢別推移!H1</f>
        <v>３０年</v>
      </c>
      <c r="I1" s="326" t="str">
        <f>年齢別推移!I1</f>
        <v>３1年</v>
      </c>
      <c r="J1" s="326" t="str">
        <f>年齢別推移!J1</f>
        <v>令２年</v>
      </c>
      <c r="K1" s="326" t="str">
        <f>年齢別推移!K1</f>
        <v>３年</v>
      </c>
    </row>
    <row r="2" spans="1:11">
      <c r="A2" s="105" t="s">
        <v>50</v>
      </c>
      <c r="B2" s="107"/>
      <c r="C2" s="107"/>
      <c r="D2" s="334"/>
      <c r="E2" s="334"/>
      <c r="F2" s="334"/>
      <c r="G2" s="334"/>
      <c r="H2" s="334"/>
      <c r="I2" s="334"/>
      <c r="J2" s="334"/>
      <c r="K2" s="175"/>
    </row>
    <row r="3" spans="1:11">
      <c r="A3" s="105">
        <v>50</v>
      </c>
      <c r="B3" s="106">
        <v>2264</v>
      </c>
      <c r="C3" s="106">
        <v>2499</v>
      </c>
      <c r="D3" s="331">
        <v>2526</v>
      </c>
      <c r="E3" s="331">
        <v>2660</v>
      </c>
      <c r="F3" s="331">
        <v>3083</v>
      </c>
      <c r="G3" s="331">
        <v>2301</v>
      </c>
      <c r="H3" s="331">
        <v>3130</v>
      </c>
      <c r="I3" s="331">
        <v>3049</v>
      </c>
      <c r="J3" s="331">
        <v>3187</v>
      </c>
      <c r="K3" s="332">
        <v>3222</v>
      </c>
    </row>
    <row r="4" spans="1:11">
      <c r="A4" s="105">
        <v>51</v>
      </c>
      <c r="B4" s="106">
        <v>2177</v>
      </c>
      <c r="C4" s="106">
        <v>2285</v>
      </c>
      <c r="D4" s="331">
        <v>2508</v>
      </c>
      <c r="E4" s="331">
        <v>2530</v>
      </c>
      <c r="F4" s="331">
        <v>2650</v>
      </c>
      <c r="G4" s="331">
        <v>3085</v>
      </c>
      <c r="H4" s="331">
        <v>2309</v>
      </c>
      <c r="I4" s="331">
        <v>3140</v>
      </c>
      <c r="J4" s="331">
        <v>3051</v>
      </c>
      <c r="K4" s="332">
        <v>3192</v>
      </c>
    </row>
    <row r="5" spans="1:11">
      <c r="A5" s="105">
        <v>52</v>
      </c>
      <c r="B5" s="106">
        <v>2195</v>
      </c>
      <c r="C5" s="106">
        <v>2214</v>
      </c>
      <c r="D5" s="331">
        <v>2275</v>
      </c>
      <c r="E5" s="331">
        <v>2526</v>
      </c>
      <c r="F5" s="331">
        <v>2551</v>
      </c>
      <c r="G5" s="331">
        <v>2649</v>
      </c>
      <c r="H5" s="331">
        <v>3070</v>
      </c>
      <c r="I5" s="331">
        <v>2306</v>
      </c>
      <c r="J5" s="331">
        <v>3110</v>
      </c>
      <c r="K5" s="332">
        <v>3055</v>
      </c>
    </row>
    <row r="6" spans="1:11">
      <c r="A6" s="105">
        <v>53</v>
      </c>
      <c r="B6" s="106">
        <v>2045</v>
      </c>
      <c r="C6" s="106">
        <v>2222</v>
      </c>
      <c r="D6" s="331">
        <v>2181</v>
      </c>
      <c r="E6" s="331">
        <v>2270</v>
      </c>
      <c r="F6" s="331">
        <v>2510</v>
      </c>
      <c r="G6" s="331">
        <v>2553</v>
      </c>
      <c r="H6" s="331">
        <v>2659</v>
      </c>
      <c r="I6" s="331">
        <v>3055</v>
      </c>
      <c r="J6" s="331">
        <v>2294</v>
      </c>
      <c r="K6" s="332">
        <v>3114</v>
      </c>
    </row>
    <row r="7" spans="1:11">
      <c r="A7" s="109">
        <v>54</v>
      </c>
      <c r="B7" s="110">
        <v>1877</v>
      </c>
      <c r="C7" s="110">
        <v>2043</v>
      </c>
      <c r="D7" s="333">
        <v>2196</v>
      </c>
      <c r="E7" s="333">
        <v>2190</v>
      </c>
      <c r="F7" s="333">
        <v>2262</v>
      </c>
      <c r="G7" s="333">
        <v>2495</v>
      </c>
      <c r="H7" s="333">
        <v>2567</v>
      </c>
      <c r="I7" s="333">
        <v>2651</v>
      </c>
      <c r="J7" s="333">
        <v>3063</v>
      </c>
      <c r="K7" s="335">
        <v>2308</v>
      </c>
    </row>
    <row r="8" spans="1:11">
      <c r="A8" s="105">
        <v>55</v>
      </c>
      <c r="B8" s="107">
        <v>1877</v>
      </c>
      <c r="C8" s="107">
        <v>1909</v>
      </c>
      <c r="D8" s="334">
        <v>2027</v>
      </c>
      <c r="E8" s="334">
        <v>2201</v>
      </c>
      <c r="F8" s="334">
        <v>2148</v>
      </c>
      <c r="G8" s="331">
        <v>2262</v>
      </c>
      <c r="H8" s="331">
        <v>2475</v>
      </c>
      <c r="I8" s="331">
        <v>2544</v>
      </c>
      <c r="J8" s="331">
        <v>2651</v>
      </c>
      <c r="K8" s="332">
        <v>3082</v>
      </c>
    </row>
    <row r="9" spans="1:11">
      <c r="A9" s="105">
        <v>56</v>
      </c>
      <c r="B9" s="106">
        <v>1776</v>
      </c>
      <c r="C9" s="106">
        <v>1889</v>
      </c>
      <c r="D9" s="331">
        <v>1890</v>
      </c>
      <c r="E9" s="331">
        <v>2036</v>
      </c>
      <c r="F9" s="331">
        <v>2178</v>
      </c>
      <c r="G9" s="331">
        <v>2135</v>
      </c>
      <c r="H9" s="331">
        <v>2266</v>
      </c>
      <c r="I9" s="331">
        <v>2471</v>
      </c>
      <c r="J9" s="331">
        <v>2562</v>
      </c>
      <c r="K9" s="332">
        <v>2651</v>
      </c>
    </row>
    <row r="10" spans="1:11">
      <c r="A10" s="105">
        <v>57</v>
      </c>
      <c r="B10" s="106">
        <v>1917</v>
      </c>
      <c r="C10" s="106">
        <v>1796</v>
      </c>
      <c r="D10" s="331">
        <v>1854</v>
      </c>
      <c r="E10" s="331">
        <v>1898</v>
      </c>
      <c r="F10" s="331">
        <v>2024</v>
      </c>
      <c r="G10" s="331">
        <v>2185</v>
      </c>
      <c r="H10" s="331">
        <v>2143</v>
      </c>
      <c r="I10" s="331">
        <v>2252</v>
      </c>
      <c r="J10" s="331">
        <v>2453</v>
      </c>
      <c r="K10" s="332">
        <v>2551</v>
      </c>
    </row>
    <row r="11" spans="1:11">
      <c r="A11" s="105">
        <v>58</v>
      </c>
      <c r="B11" s="106">
        <v>1919</v>
      </c>
      <c r="C11" s="106">
        <v>1919</v>
      </c>
      <c r="D11" s="331">
        <v>1772</v>
      </c>
      <c r="E11" s="331">
        <v>1852</v>
      </c>
      <c r="F11" s="331">
        <v>1901</v>
      </c>
      <c r="G11" s="331">
        <v>2024</v>
      </c>
      <c r="H11" s="331">
        <v>2152</v>
      </c>
      <c r="I11" s="331">
        <v>2122</v>
      </c>
      <c r="J11" s="331">
        <v>2234</v>
      </c>
      <c r="K11" s="332">
        <v>2453</v>
      </c>
    </row>
    <row r="12" spans="1:11">
      <c r="A12" s="109">
        <v>59</v>
      </c>
      <c r="B12" s="110">
        <v>1941</v>
      </c>
      <c r="C12" s="110">
        <v>1927</v>
      </c>
      <c r="D12" s="333">
        <v>1897</v>
      </c>
      <c r="E12" s="333">
        <v>1779</v>
      </c>
      <c r="F12" s="333">
        <v>1832</v>
      </c>
      <c r="G12" s="333">
        <v>1862</v>
      </c>
      <c r="H12" s="333">
        <v>2032</v>
      </c>
      <c r="I12" s="333">
        <v>2137</v>
      </c>
      <c r="J12" s="333">
        <v>2112</v>
      </c>
      <c r="K12" s="335">
        <v>2229</v>
      </c>
    </row>
    <row r="13" spans="1:11">
      <c r="A13" s="105">
        <v>60</v>
      </c>
      <c r="B13" s="106">
        <v>2060</v>
      </c>
      <c r="C13" s="106">
        <v>1937</v>
      </c>
      <c r="D13" s="331">
        <v>1894</v>
      </c>
      <c r="E13" s="331">
        <v>1874</v>
      </c>
      <c r="F13" s="331">
        <v>1755</v>
      </c>
      <c r="G13" s="331">
        <v>1825</v>
      </c>
      <c r="H13" s="331">
        <v>1863</v>
      </c>
      <c r="I13" s="331">
        <v>2003</v>
      </c>
      <c r="J13" s="331">
        <v>2113</v>
      </c>
      <c r="K13" s="332">
        <v>2092</v>
      </c>
    </row>
    <row r="14" spans="1:11">
      <c r="A14" s="105">
        <v>61</v>
      </c>
      <c r="B14" s="106">
        <v>2230</v>
      </c>
      <c r="C14" s="106">
        <v>2056</v>
      </c>
      <c r="D14" s="331">
        <v>1903</v>
      </c>
      <c r="E14" s="331">
        <v>1874</v>
      </c>
      <c r="F14" s="331">
        <v>1849</v>
      </c>
      <c r="G14" s="331">
        <v>1742</v>
      </c>
      <c r="H14" s="331">
        <v>1809</v>
      </c>
      <c r="I14" s="331">
        <v>1853</v>
      </c>
      <c r="J14" s="331">
        <v>1973</v>
      </c>
      <c r="K14" s="332">
        <v>2108</v>
      </c>
    </row>
    <row r="15" spans="1:11">
      <c r="A15" s="105">
        <v>62</v>
      </c>
      <c r="B15" s="106">
        <v>2507</v>
      </c>
      <c r="C15" s="106">
        <v>2222</v>
      </c>
      <c r="D15" s="331">
        <v>2039</v>
      </c>
      <c r="E15" s="331">
        <v>1875</v>
      </c>
      <c r="F15" s="331">
        <v>1867</v>
      </c>
      <c r="G15" s="331">
        <v>1838</v>
      </c>
      <c r="H15" s="331">
        <v>1729</v>
      </c>
      <c r="I15" s="331">
        <v>1792</v>
      </c>
      <c r="J15" s="331">
        <v>1823</v>
      </c>
      <c r="K15" s="332">
        <v>1963</v>
      </c>
    </row>
    <row r="16" spans="1:11">
      <c r="A16" s="105">
        <v>63</v>
      </c>
      <c r="B16" s="106">
        <v>2601</v>
      </c>
      <c r="C16" s="106">
        <v>2474</v>
      </c>
      <c r="D16" s="331">
        <v>2205</v>
      </c>
      <c r="E16" s="331">
        <v>2016</v>
      </c>
      <c r="F16" s="331">
        <v>1859</v>
      </c>
      <c r="G16" s="331">
        <v>1859</v>
      </c>
      <c r="H16" s="331">
        <v>1825</v>
      </c>
      <c r="I16" s="331">
        <v>1711</v>
      </c>
      <c r="J16" s="331">
        <v>1791</v>
      </c>
      <c r="K16" s="332">
        <v>1809</v>
      </c>
    </row>
    <row r="17" spans="1:11">
      <c r="A17" s="109">
        <v>64</v>
      </c>
      <c r="B17" s="110">
        <v>2524</v>
      </c>
      <c r="C17" s="110">
        <v>2592</v>
      </c>
      <c r="D17" s="331">
        <v>2434</v>
      </c>
      <c r="E17" s="333">
        <v>2188</v>
      </c>
      <c r="F17" s="333">
        <v>1973</v>
      </c>
      <c r="G17" s="333">
        <v>1844</v>
      </c>
      <c r="H17" s="333">
        <v>1842</v>
      </c>
      <c r="I17" s="333">
        <v>1799</v>
      </c>
      <c r="J17" s="333">
        <v>1692</v>
      </c>
      <c r="K17" s="335">
        <v>1784</v>
      </c>
    </row>
    <row r="18" spans="1:11">
      <c r="A18" s="105">
        <v>65</v>
      </c>
      <c r="B18" s="106">
        <v>1707</v>
      </c>
      <c r="C18" s="106">
        <v>2496</v>
      </c>
      <c r="D18" s="334">
        <v>2549</v>
      </c>
      <c r="E18" s="331">
        <v>2426</v>
      </c>
      <c r="F18" s="331">
        <v>2151</v>
      </c>
      <c r="G18" s="331">
        <v>1958</v>
      </c>
      <c r="H18" s="331">
        <v>1829</v>
      </c>
      <c r="I18" s="331">
        <v>1818</v>
      </c>
      <c r="J18" s="331">
        <v>1776</v>
      </c>
      <c r="K18" s="332">
        <v>1659</v>
      </c>
    </row>
    <row r="19" spans="1:11">
      <c r="A19" s="105">
        <v>66</v>
      </c>
      <c r="B19" s="106">
        <v>1528</v>
      </c>
      <c r="C19" s="106">
        <v>1691</v>
      </c>
      <c r="D19" s="331">
        <v>2467</v>
      </c>
      <c r="E19" s="331">
        <v>2511</v>
      </c>
      <c r="F19" s="331">
        <v>2396</v>
      </c>
      <c r="G19" s="331">
        <v>2125</v>
      </c>
      <c r="H19" s="331">
        <v>1935</v>
      </c>
      <c r="I19" s="331">
        <v>1813</v>
      </c>
      <c r="J19" s="331">
        <v>1786</v>
      </c>
      <c r="K19" s="332">
        <v>1765</v>
      </c>
    </row>
    <row r="20" spans="1:11">
      <c r="A20" s="105">
        <v>67</v>
      </c>
      <c r="B20" s="106">
        <v>1902</v>
      </c>
      <c r="C20" s="106">
        <v>1536</v>
      </c>
      <c r="D20" s="331">
        <v>1681</v>
      </c>
      <c r="E20" s="331">
        <v>2438</v>
      </c>
      <c r="F20" s="331">
        <v>2486</v>
      </c>
      <c r="G20" s="331">
        <v>2362</v>
      </c>
      <c r="H20" s="331">
        <v>2098</v>
      </c>
      <c r="I20" s="331">
        <v>1905</v>
      </c>
      <c r="J20" s="331">
        <v>1790</v>
      </c>
      <c r="K20" s="332">
        <v>1767</v>
      </c>
    </row>
    <row r="21" spans="1:11">
      <c r="A21" s="105">
        <v>68</v>
      </c>
      <c r="B21" s="106">
        <v>1943</v>
      </c>
      <c r="C21" s="106">
        <v>1888</v>
      </c>
      <c r="D21" s="331">
        <v>1515</v>
      </c>
      <c r="E21" s="331">
        <v>1664</v>
      </c>
      <c r="F21" s="331">
        <v>2402</v>
      </c>
      <c r="G21" s="331">
        <v>2454</v>
      </c>
      <c r="H21" s="331">
        <v>2328</v>
      </c>
      <c r="I21" s="331">
        <v>2076</v>
      </c>
      <c r="J21" s="331">
        <v>1887</v>
      </c>
      <c r="K21" s="332">
        <v>1769</v>
      </c>
    </row>
    <row r="22" spans="1:11">
      <c r="A22" s="109">
        <v>69</v>
      </c>
      <c r="B22" s="110">
        <v>1853</v>
      </c>
      <c r="C22" s="110">
        <v>1936</v>
      </c>
      <c r="D22" s="333">
        <v>1841</v>
      </c>
      <c r="E22" s="333">
        <v>1499</v>
      </c>
      <c r="F22" s="333">
        <v>1635</v>
      </c>
      <c r="G22" s="333">
        <v>2385</v>
      </c>
      <c r="H22" s="333">
        <v>2423</v>
      </c>
      <c r="I22" s="333">
        <v>2313</v>
      </c>
      <c r="J22" s="333">
        <v>2054</v>
      </c>
      <c r="K22" s="335">
        <v>1874</v>
      </c>
    </row>
    <row r="23" spans="1:11">
      <c r="A23" s="105">
        <v>70</v>
      </c>
      <c r="B23" s="106">
        <v>1910</v>
      </c>
      <c r="C23" s="106">
        <v>1838</v>
      </c>
      <c r="D23" s="331">
        <v>1895</v>
      </c>
      <c r="E23" s="331">
        <v>1836</v>
      </c>
      <c r="F23" s="331">
        <v>1478</v>
      </c>
      <c r="G23" s="331">
        <v>1620</v>
      </c>
      <c r="H23" s="331">
        <v>2357</v>
      </c>
      <c r="I23" s="331">
        <v>2402</v>
      </c>
      <c r="J23" s="331">
        <v>2292</v>
      </c>
      <c r="K23" s="332">
        <v>2035</v>
      </c>
    </row>
    <row r="24" spans="1:11">
      <c r="A24" s="105">
        <v>71</v>
      </c>
      <c r="B24" s="106">
        <v>1738</v>
      </c>
      <c r="C24" s="106">
        <v>1893</v>
      </c>
      <c r="D24" s="331">
        <v>1833</v>
      </c>
      <c r="E24" s="331">
        <v>1871</v>
      </c>
      <c r="F24" s="331">
        <v>1811</v>
      </c>
      <c r="G24" s="331">
        <v>1460</v>
      </c>
      <c r="H24" s="331">
        <v>1599</v>
      </c>
      <c r="I24" s="331">
        <v>2343</v>
      </c>
      <c r="J24" s="331">
        <v>2371</v>
      </c>
      <c r="K24" s="332">
        <v>2267</v>
      </c>
    </row>
    <row r="25" spans="1:11">
      <c r="A25" s="105">
        <v>72</v>
      </c>
      <c r="B25" s="106">
        <v>1498</v>
      </c>
      <c r="C25" s="106">
        <v>1718</v>
      </c>
      <c r="D25" s="331">
        <v>1864</v>
      </c>
      <c r="E25" s="331">
        <v>1793</v>
      </c>
      <c r="F25" s="331">
        <v>1839</v>
      </c>
      <c r="G25" s="331">
        <v>1791</v>
      </c>
      <c r="H25" s="331">
        <v>1442</v>
      </c>
      <c r="I25" s="331">
        <v>1572</v>
      </c>
      <c r="J25" s="331">
        <v>2315</v>
      </c>
      <c r="K25" s="332">
        <v>2356</v>
      </c>
    </row>
    <row r="26" spans="1:11">
      <c r="A26" s="105">
        <v>73</v>
      </c>
      <c r="B26" s="106">
        <v>1454</v>
      </c>
      <c r="C26" s="106">
        <v>1490</v>
      </c>
      <c r="D26" s="331">
        <v>1711</v>
      </c>
      <c r="E26" s="331">
        <v>1837</v>
      </c>
      <c r="F26" s="331">
        <v>1775</v>
      </c>
      <c r="G26" s="331">
        <v>1825</v>
      </c>
      <c r="H26" s="331">
        <v>1764</v>
      </c>
      <c r="I26" s="331">
        <v>1428</v>
      </c>
      <c r="J26" s="331">
        <v>1550</v>
      </c>
      <c r="K26" s="332">
        <v>2277</v>
      </c>
    </row>
    <row r="27" spans="1:11">
      <c r="A27" s="109">
        <v>74</v>
      </c>
      <c r="B27" s="110">
        <v>1630</v>
      </c>
      <c r="C27" s="110">
        <v>1450</v>
      </c>
      <c r="D27" s="331">
        <v>1461</v>
      </c>
      <c r="E27" s="333">
        <v>1701</v>
      </c>
      <c r="F27" s="333">
        <v>1809</v>
      </c>
      <c r="G27" s="333">
        <v>1746</v>
      </c>
      <c r="H27" s="333">
        <v>1791</v>
      </c>
      <c r="I27" s="333">
        <v>1749</v>
      </c>
      <c r="J27" s="333">
        <v>1404</v>
      </c>
      <c r="K27" s="335">
        <v>1538</v>
      </c>
    </row>
    <row r="28" spans="1:11">
      <c r="A28" s="105">
        <v>75</v>
      </c>
      <c r="B28" s="106">
        <v>1562</v>
      </c>
      <c r="C28" s="106">
        <v>1612</v>
      </c>
      <c r="D28" s="334">
        <v>1436</v>
      </c>
      <c r="E28" s="331">
        <v>1427</v>
      </c>
      <c r="F28" s="331">
        <v>1660</v>
      </c>
      <c r="G28" s="331">
        <v>1758</v>
      </c>
      <c r="H28" s="331">
        <v>1719</v>
      </c>
      <c r="I28" s="331">
        <v>1766</v>
      </c>
      <c r="J28" s="331">
        <v>1726</v>
      </c>
      <c r="K28" s="332">
        <v>1369</v>
      </c>
    </row>
    <row r="29" spans="1:11">
      <c r="A29" s="105">
        <v>76</v>
      </c>
      <c r="B29" s="106">
        <v>1491</v>
      </c>
      <c r="C29" s="106">
        <v>1534</v>
      </c>
      <c r="D29" s="331">
        <v>1585</v>
      </c>
      <c r="E29" s="331">
        <v>1406</v>
      </c>
      <c r="F29" s="331">
        <v>1393</v>
      </c>
      <c r="G29" s="331">
        <v>1633</v>
      </c>
      <c r="H29" s="331">
        <v>1713</v>
      </c>
      <c r="I29" s="331">
        <v>1691</v>
      </c>
      <c r="J29" s="331">
        <v>1721</v>
      </c>
      <c r="K29" s="332">
        <v>1703</v>
      </c>
    </row>
    <row r="30" spans="1:11">
      <c r="A30" s="105">
        <v>77</v>
      </c>
      <c r="B30" s="106">
        <v>1406</v>
      </c>
      <c r="C30" s="106">
        <v>1466</v>
      </c>
      <c r="D30" s="331">
        <v>1520</v>
      </c>
      <c r="E30" s="331">
        <v>1544</v>
      </c>
      <c r="F30" s="331">
        <v>1365</v>
      </c>
      <c r="G30" s="331">
        <v>1359</v>
      </c>
      <c r="H30" s="331">
        <v>1614</v>
      </c>
      <c r="I30" s="331">
        <v>1680</v>
      </c>
      <c r="J30" s="331">
        <v>1671</v>
      </c>
      <c r="K30" s="332">
        <v>1685</v>
      </c>
    </row>
    <row r="31" spans="1:11">
      <c r="A31" s="105">
        <v>78</v>
      </c>
      <c r="B31" s="106">
        <v>1305</v>
      </c>
      <c r="C31" s="106">
        <v>1374</v>
      </c>
      <c r="D31" s="331">
        <v>1423</v>
      </c>
      <c r="E31" s="331">
        <v>1491</v>
      </c>
      <c r="F31" s="331">
        <v>1505</v>
      </c>
      <c r="G31" s="331">
        <v>1333</v>
      </c>
      <c r="H31" s="331">
        <v>1332</v>
      </c>
      <c r="I31" s="331">
        <v>1584</v>
      </c>
      <c r="J31" s="331">
        <v>1660</v>
      </c>
      <c r="K31" s="332">
        <v>1636</v>
      </c>
    </row>
    <row r="32" spans="1:11">
      <c r="A32" s="109">
        <v>79</v>
      </c>
      <c r="B32" s="110">
        <v>1390</v>
      </c>
      <c r="C32" s="110">
        <v>1273</v>
      </c>
      <c r="D32" s="333">
        <v>1332</v>
      </c>
      <c r="E32" s="333">
        <v>1382</v>
      </c>
      <c r="F32" s="333">
        <v>1452</v>
      </c>
      <c r="G32" s="333">
        <v>1455</v>
      </c>
      <c r="H32" s="333">
        <v>1294</v>
      </c>
      <c r="I32" s="333">
        <v>1305</v>
      </c>
      <c r="J32" s="333">
        <v>1535</v>
      </c>
      <c r="K32" s="335">
        <v>1622</v>
      </c>
    </row>
    <row r="33" spans="1:11">
      <c r="A33" s="105">
        <v>80</v>
      </c>
      <c r="B33" s="106">
        <v>1275</v>
      </c>
      <c r="C33" s="106">
        <v>1345</v>
      </c>
      <c r="D33" s="331">
        <v>1235</v>
      </c>
      <c r="E33" s="331">
        <v>1289</v>
      </c>
      <c r="F33" s="331">
        <v>1341</v>
      </c>
      <c r="G33" s="331">
        <v>1419</v>
      </c>
      <c r="H33" s="331">
        <v>1412</v>
      </c>
      <c r="I33" s="331">
        <v>1253</v>
      </c>
      <c r="J33" s="331">
        <v>1277</v>
      </c>
      <c r="K33" s="332">
        <v>1492</v>
      </c>
    </row>
    <row r="34" spans="1:11">
      <c r="A34" s="105">
        <v>81</v>
      </c>
      <c r="B34" s="106">
        <v>1134</v>
      </c>
      <c r="C34" s="106">
        <v>1233</v>
      </c>
      <c r="D34" s="331">
        <v>1307</v>
      </c>
      <c r="E34" s="331">
        <v>1191</v>
      </c>
      <c r="F34" s="331">
        <v>1244</v>
      </c>
      <c r="G34" s="331">
        <v>1295</v>
      </c>
      <c r="H34" s="331">
        <v>1384</v>
      </c>
      <c r="I34" s="331">
        <v>1375</v>
      </c>
      <c r="J34" s="331">
        <v>1225</v>
      </c>
      <c r="K34" s="332">
        <v>1238</v>
      </c>
    </row>
    <row r="35" spans="1:11">
      <c r="A35" s="105">
        <v>82</v>
      </c>
      <c r="B35" s="106">
        <v>1016</v>
      </c>
      <c r="C35" s="106">
        <v>1098</v>
      </c>
      <c r="D35" s="331">
        <v>1202</v>
      </c>
      <c r="E35" s="331">
        <v>1264</v>
      </c>
      <c r="F35" s="331">
        <v>1127</v>
      </c>
      <c r="G35" s="331">
        <v>1205</v>
      </c>
      <c r="H35" s="331">
        <v>1244</v>
      </c>
      <c r="I35" s="331">
        <v>1326</v>
      </c>
      <c r="J35" s="331">
        <v>1338</v>
      </c>
      <c r="K35" s="332">
        <v>1184</v>
      </c>
    </row>
    <row r="36" spans="1:11">
      <c r="A36" s="105">
        <v>83</v>
      </c>
      <c r="B36" s="106">
        <v>1024</v>
      </c>
      <c r="C36" s="106">
        <v>987</v>
      </c>
      <c r="D36" s="331">
        <v>1047</v>
      </c>
      <c r="E36" s="331">
        <v>1141</v>
      </c>
      <c r="F36" s="331">
        <v>1197</v>
      </c>
      <c r="G36" s="331">
        <v>1089</v>
      </c>
      <c r="H36" s="331">
        <v>1159</v>
      </c>
      <c r="I36" s="331">
        <v>1196</v>
      </c>
      <c r="J36" s="331">
        <v>1273</v>
      </c>
      <c r="K36" s="332">
        <v>1280</v>
      </c>
    </row>
    <row r="37" spans="1:11">
      <c r="A37" s="109">
        <v>84</v>
      </c>
      <c r="B37" s="110">
        <v>864</v>
      </c>
      <c r="C37" s="110">
        <v>981</v>
      </c>
      <c r="D37" s="331">
        <v>924</v>
      </c>
      <c r="E37" s="333">
        <v>1004</v>
      </c>
      <c r="F37" s="333">
        <v>1093</v>
      </c>
      <c r="G37" s="333">
        <v>1145</v>
      </c>
      <c r="H37" s="333">
        <v>1045</v>
      </c>
      <c r="I37" s="333">
        <v>1091</v>
      </c>
      <c r="J37" s="333">
        <v>1134</v>
      </c>
      <c r="K37" s="335">
        <v>1223</v>
      </c>
    </row>
    <row r="38" spans="1:11">
      <c r="A38" s="105">
        <v>85</v>
      </c>
      <c r="B38" s="106">
        <v>794</v>
      </c>
      <c r="C38" s="106">
        <v>814</v>
      </c>
      <c r="D38" s="334">
        <v>913</v>
      </c>
      <c r="E38" s="331">
        <v>890</v>
      </c>
      <c r="F38" s="331">
        <v>943</v>
      </c>
      <c r="G38" s="331">
        <v>1021</v>
      </c>
      <c r="H38" s="331">
        <v>1099</v>
      </c>
      <c r="I38" s="331">
        <v>981</v>
      </c>
      <c r="J38" s="331">
        <v>1027</v>
      </c>
      <c r="K38" s="332">
        <v>1088</v>
      </c>
    </row>
    <row r="39" spans="1:11">
      <c r="A39" s="105">
        <v>86</v>
      </c>
      <c r="B39" s="106">
        <v>746</v>
      </c>
      <c r="C39" s="106">
        <v>746</v>
      </c>
      <c r="D39" s="331">
        <v>757</v>
      </c>
      <c r="E39" s="331">
        <v>866</v>
      </c>
      <c r="F39" s="331">
        <v>824</v>
      </c>
      <c r="G39" s="331">
        <v>889</v>
      </c>
      <c r="H39" s="331">
        <v>939</v>
      </c>
      <c r="I39" s="331">
        <v>1046</v>
      </c>
      <c r="J39" s="331">
        <v>912</v>
      </c>
      <c r="K39" s="332">
        <v>970</v>
      </c>
    </row>
    <row r="40" spans="1:11">
      <c r="A40" s="105">
        <v>87</v>
      </c>
      <c r="B40" s="106">
        <v>584</v>
      </c>
      <c r="C40" s="106">
        <v>674</v>
      </c>
      <c r="D40" s="331">
        <v>701</v>
      </c>
      <c r="E40" s="331">
        <v>709</v>
      </c>
      <c r="F40" s="331">
        <v>801</v>
      </c>
      <c r="G40" s="331">
        <v>761</v>
      </c>
      <c r="H40" s="331">
        <v>848</v>
      </c>
      <c r="I40" s="331">
        <v>883</v>
      </c>
      <c r="J40" s="331">
        <v>971</v>
      </c>
      <c r="K40" s="332">
        <v>861</v>
      </c>
    </row>
    <row r="41" spans="1:11">
      <c r="A41" s="105">
        <v>88</v>
      </c>
      <c r="B41" s="106">
        <v>506</v>
      </c>
      <c r="C41" s="106">
        <v>540</v>
      </c>
      <c r="D41" s="331">
        <v>635</v>
      </c>
      <c r="E41" s="331">
        <v>645</v>
      </c>
      <c r="F41" s="331">
        <v>652</v>
      </c>
      <c r="G41" s="331">
        <v>741</v>
      </c>
      <c r="H41" s="331">
        <v>718</v>
      </c>
      <c r="I41" s="331">
        <v>787</v>
      </c>
      <c r="J41" s="331">
        <v>828</v>
      </c>
      <c r="K41" s="332">
        <v>907</v>
      </c>
    </row>
    <row r="42" spans="1:11">
      <c r="A42" s="109">
        <v>89</v>
      </c>
      <c r="B42" s="110">
        <v>449</v>
      </c>
      <c r="C42" s="110">
        <v>441</v>
      </c>
      <c r="D42" s="333">
        <v>485</v>
      </c>
      <c r="E42" s="333">
        <v>564</v>
      </c>
      <c r="F42" s="333">
        <v>586</v>
      </c>
      <c r="G42" s="333">
        <v>596</v>
      </c>
      <c r="H42" s="333">
        <v>667</v>
      </c>
      <c r="I42" s="333">
        <v>646</v>
      </c>
      <c r="J42" s="333">
        <v>727</v>
      </c>
      <c r="K42" s="335">
        <v>786</v>
      </c>
    </row>
    <row r="43" spans="1:11">
      <c r="A43" s="105">
        <v>90</v>
      </c>
      <c r="B43" s="106">
        <v>359</v>
      </c>
      <c r="C43" s="106">
        <v>408</v>
      </c>
      <c r="D43" s="331">
        <v>396</v>
      </c>
      <c r="E43" s="331">
        <v>436</v>
      </c>
      <c r="F43" s="331">
        <v>504</v>
      </c>
      <c r="G43" s="331">
        <v>533</v>
      </c>
      <c r="H43" s="331">
        <v>520</v>
      </c>
      <c r="I43" s="331">
        <v>600</v>
      </c>
      <c r="J43" s="331">
        <v>593</v>
      </c>
      <c r="K43" s="332">
        <v>659</v>
      </c>
    </row>
    <row r="44" spans="1:11">
      <c r="A44" s="105">
        <v>91</v>
      </c>
      <c r="B44" s="106">
        <v>326</v>
      </c>
      <c r="C44" s="106">
        <v>310</v>
      </c>
      <c r="D44" s="331">
        <v>345</v>
      </c>
      <c r="E44" s="331">
        <v>345</v>
      </c>
      <c r="F44" s="331">
        <v>381</v>
      </c>
      <c r="G44" s="331">
        <v>447</v>
      </c>
      <c r="H44" s="331">
        <v>481</v>
      </c>
      <c r="I44" s="331">
        <v>468</v>
      </c>
      <c r="J44" s="331">
        <v>537</v>
      </c>
      <c r="K44" s="332">
        <v>523</v>
      </c>
    </row>
    <row r="45" spans="1:11">
      <c r="A45" s="105">
        <v>92</v>
      </c>
      <c r="B45" s="106">
        <v>212</v>
      </c>
      <c r="C45" s="106">
        <v>271</v>
      </c>
      <c r="D45" s="331">
        <v>272</v>
      </c>
      <c r="E45" s="331">
        <v>282</v>
      </c>
      <c r="F45" s="331">
        <v>301</v>
      </c>
      <c r="G45" s="331">
        <v>338</v>
      </c>
      <c r="H45" s="331">
        <v>388</v>
      </c>
      <c r="I45" s="331">
        <v>420</v>
      </c>
      <c r="J45" s="331">
        <v>408</v>
      </c>
      <c r="K45" s="332">
        <v>486</v>
      </c>
    </row>
    <row r="46" spans="1:11">
      <c r="A46" s="105">
        <v>93</v>
      </c>
      <c r="B46" s="106">
        <v>214</v>
      </c>
      <c r="C46" s="106">
        <v>171</v>
      </c>
      <c r="D46" s="331">
        <v>229</v>
      </c>
      <c r="E46" s="331">
        <v>225</v>
      </c>
      <c r="F46" s="331">
        <v>253</v>
      </c>
      <c r="G46" s="331">
        <v>261</v>
      </c>
      <c r="H46" s="331">
        <v>290</v>
      </c>
      <c r="I46" s="331">
        <v>337</v>
      </c>
      <c r="J46" s="331">
        <v>372</v>
      </c>
      <c r="K46" s="332">
        <v>357</v>
      </c>
    </row>
    <row r="47" spans="1:11">
      <c r="A47" s="109">
        <v>94</v>
      </c>
      <c r="B47" s="110">
        <v>180</v>
      </c>
      <c r="C47" s="110">
        <v>173</v>
      </c>
      <c r="D47" s="331">
        <v>128</v>
      </c>
      <c r="E47" s="333">
        <v>188</v>
      </c>
      <c r="F47" s="333">
        <v>191</v>
      </c>
      <c r="G47" s="333">
        <v>219</v>
      </c>
      <c r="H47" s="333">
        <v>216</v>
      </c>
      <c r="I47" s="333">
        <v>255</v>
      </c>
      <c r="J47" s="333">
        <v>277</v>
      </c>
      <c r="K47" s="335">
        <v>305</v>
      </c>
    </row>
    <row r="48" spans="1:11">
      <c r="A48" s="105">
        <v>95</v>
      </c>
      <c r="B48" s="106">
        <v>124</v>
      </c>
      <c r="C48" s="106">
        <v>143</v>
      </c>
      <c r="D48" s="334">
        <v>138</v>
      </c>
      <c r="E48" s="331">
        <v>100</v>
      </c>
      <c r="F48" s="331">
        <v>155</v>
      </c>
      <c r="G48" s="331">
        <v>163</v>
      </c>
      <c r="H48" s="331">
        <v>178</v>
      </c>
      <c r="I48" s="331">
        <v>189</v>
      </c>
      <c r="J48" s="331">
        <v>210</v>
      </c>
      <c r="K48" s="332">
        <v>232</v>
      </c>
    </row>
    <row r="49" spans="1:11">
      <c r="A49" s="105">
        <v>96</v>
      </c>
      <c r="B49" s="106">
        <v>99</v>
      </c>
      <c r="C49" s="106">
        <v>103</v>
      </c>
      <c r="D49" s="331">
        <v>116</v>
      </c>
      <c r="E49" s="331">
        <v>114</v>
      </c>
      <c r="F49" s="331">
        <v>78</v>
      </c>
      <c r="G49" s="331">
        <v>125</v>
      </c>
      <c r="H49" s="331">
        <v>125</v>
      </c>
      <c r="I49" s="331">
        <v>134</v>
      </c>
      <c r="J49" s="331">
        <v>156</v>
      </c>
      <c r="K49" s="332">
        <v>160</v>
      </c>
    </row>
    <row r="50" spans="1:11">
      <c r="A50" s="105">
        <v>97</v>
      </c>
      <c r="B50" s="106">
        <v>90</v>
      </c>
      <c r="C50" s="106">
        <v>79</v>
      </c>
      <c r="D50" s="331">
        <v>74</v>
      </c>
      <c r="E50" s="331">
        <v>95</v>
      </c>
      <c r="F50" s="331">
        <v>92</v>
      </c>
      <c r="G50" s="331">
        <v>60</v>
      </c>
      <c r="H50" s="331">
        <v>95</v>
      </c>
      <c r="I50" s="331">
        <v>97</v>
      </c>
      <c r="J50" s="331">
        <v>105</v>
      </c>
      <c r="K50" s="332">
        <v>121</v>
      </c>
    </row>
    <row r="51" spans="1:11">
      <c r="A51" s="105">
        <v>98</v>
      </c>
      <c r="B51" s="106">
        <v>42</v>
      </c>
      <c r="C51" s="106">
        <v>65</v>
      </c>
      <c r="D51" s="331">
        <v>61</v>
      </c>
      <c r="E51" s="331">
        <v>57</v>
      </c>
      <c r="F51" s="331">
        <v>66</v>
      </c>
      <c r="G51" s="331">
        <v>65</v>
      </c>
      <c r="H51" s="331">
        <v>53</v>
      </c>
      <c r="I51" s="331">
        <v>74</v>
      </c>
      <c r="J51" s="331">
        <v>75</v>
      </c>
      <c r="K51" s="332">
        <v>80</v>
      </c>
    </row>
    <row r="52" spans="1:11">
      <c r="A52" s="109">
        <v>99</v>
      </c>
      <c r="B52" s="110">
        <v>53</v>
      </c>
      <c r="C52" s="110">
        <v>33</v>
      </c>
      <c r="D52" s="333">
        <v>45</v>
      </c>
      <c r="E52" s="333">
        <v>54</v>
      </c>
      <c r="F52" s="333">
        <v>41</v>
      </c>
      <c r="G52" s="333">
        <v>45</v>
      </c>
      <c r="H52" s="333">
        <v>47</v>
      </c>
      <c r="I52" s="333">
        <v>42</v>
      </c>
      <c r="J52" s="333">
        <v>57</v>
      </c>
      <c r="K52" s="335">
        <v>57</v>
      </c>
    </row>
    <row r="53" spans="1:11">
      <c r="A53" s="105"/>
      <c r="B53" s="107"/>
      <c r="C53" s="107"/>
      <c r="D53" s="334"/>
      <c r="E53" s="331"/>
      <c r="F53" s="331"/>
      <c r="G53" s="331"/>
      <c r="H53" s="331"/>
      <c r="I53" s="331"/>
      <c r="J53" s="331"/>
      <c r="K53" s="332"/>
    </row>
    <row r="54" spans="1:11">
      <c r="A54" s="105">
        <v>100</v>
      </c>
      <c r="B54" s="106">
        <v>55</v>
      </c>
      <c r="C54" s="106">
        <v>80</v>
      </c>
      <c r="D54" s="331">
        <v>75</v>
      </c>
      <c r="E54" s="331">
        <v>87</v>
      </c>
      <c r="F54" s="331">
        <v>100</v>
      </c>
      <c r="G54" s="331">
        <v>96</v>
      </c>
      <c r="H54" s="331">
        <v>84</v>
      </c>
      <c r="I54" s="331">
        <v>94</v>
      </c>
      <c r="J54" s="331">
        <v>91</v>
      </c>
      <c r="K54" s="332">
        <v>101</v>
      </c>
    </row>
    <row r="55" spans="1:11">
      <c r="A55" s="105" t="s">
        <v>55</v>
      </c>
      <c r="B55" s="106"/>
      <c r="C55" s="106"/>
      <c r="D55" s="331"/>
      <c r="E55" s="331"/>
      <c r="F55" s="331"/>
      <c r="G55" s="331"/>
      <c r="H55" s="331"/>
      <c r="I55" s="331"/>
      <c r="J55" s="331"/>
      <c r="K55" s="332"/>
    </row>
    <row r="56" spans="1:11">
      <c r="A56" s="109"/>
      <c r="B56" s="110"/>
      <c r="C56" s="110"/>
      <c r="D56" s="333"/>
      <c r="E56" s="333"/>
      <c r="F56" s="333"/>
      <c r="G56" s="333"/>
      <c r="H56" s="333"/>
      <c r="I56" s="333"/>
      <c r="J56" s="333"/>
      <c r="K56" s="335"/>
    </row>
    <row r="57" spans="1:11">
      <c r="A57" s="595" t="s">
        <v>141</v>
      </c>
      <c r="B57" s="595"/>
      <c r="C57" s="595"/>
      <c r="D57" s="595"/>
      <c r="E57" s="595"/>
      <c r="F57" s="595"/>
      <c r="G57" s="595"/>
    </row>
  </sheetData>
  <mergeCells count="1">
    <mergeCell ref="A57:G57"/>
  </mergeCells>
  <phoneticPr fontId="2"/>
  <pageMargins left="0.68" right="0.44" top="0.98425196850393704" bottom="0.98425196850393704" header="0.51181102362204722" footer="0.51181102362204722"/>
  <pageSetup paperSize="9" orientation="portrait" r:id="rId1"/>
  <headerFooter alignWithMargins="0">
    <oddHeader>&amp;C&amp;14第９表　年齢別人口の推移（続）</oddHeader>
    <oddFooter xml:space="preserve">&amp;C&amp;14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5"/>
  <sheetViews>
    <sheetView view="pageLayout" zoomScaleNormal="100" zoomScaleSheetLayoutView="100" workbookViewId="0">
      <selection activeCell="E26" sqref="E26"/>
    </sheetView>
  </sheetViews>
  <sheetFormatPr defaultRowHeight="13.5"/>
  <cols>
    <col min="1" max="1" width="13" bestFit="1" customWidth="1"/>
    <col min="3" max="3" width="17.25" bestFit="1" customWidth="1"/>
    <col min="4" max="4" width="9.25" style="199" bestFit="1" customWidth="1"/>
    <col min="5" max="5" width="11.25" bestFit="1" customWidth="1"/>
    <col min="6" max="6" width="9.25" bestFit="1" customWidth="1"/>
    <col min="7" max="7" width="11.25" bestFit="1" customWidth="1"/>
  </cols>
  <sheetData>
    <row r="1" spans="1:7" ht="33" customHeight="1">
      <c r="A1" s="598" t="s">
        <v>71</v>
      </c>
      <c r="B1" s="599"/>
      <c r="C1" s="536"/>
      <c r="D1" s="596" t="s">
        <v>186</v>
      </c>
      <c r="E1" s="596"/>
      <c r="F1" s="596" t="s">
        <v>185</v>
      </c>
      <c r="G1" s="596"/>
    </row>
    <row r="2" spans="1:7" ht="33" customHeight="1">
      <c r="A2" s="600"/>
      <c r="B2" s="601"/>
      <c r="C2" s="538"/>
      <c r="D2" s="229" t="s">
        <v>62</v>
      </c>
      <c r="E2" s="229" t="s">
        <v>72</v>
      </c>
      <c r="F2" s="229" t="s">
        <v>62</v>
      </c>
      <c r="G2" s="229" t="s">
        <v>72</v>
      </c>
    </row>
    <row r="3" spans="1:7" ht="45" customHeight="1">
      <c r="A3" s="19" t="s">
        <v>10</v>
      </c>
      <c r="B3" s="215"/>
      <c r="C3" s="20"/>
      <c r="D3" s="338">
        <f>D4+D8+D12</f>
        <v>164761</v>
      </c>
      <c r="E3" s="339">
        <f>D3/$D$3*100</f>
        <v>100</v>
      </c>
      <c r="F3" s="338">
        <f>F4+F8+F12</f>
        <v>190126</v>
      </c>
      <c r="G3" s="340">
        <f>F3/$F$3*100</f>
        <v>100</v>
      </c>
    </row>
    <row r="4" spans="1:7" ht="44.25" customHeight="1">
      <c r="A4" s="21" t="s">
        <v>65</v>
      </c>
      <c r="B4" s="597" t="s">
        <v>73</v>
      </c>
      <c r="C4" s="525"/>
      <c r="D4" s="338">
        <f>SUM(D5:D7)</f>
        <v>19882</v>
      </c>
      <c r="E4" s="339">
        <f>D4/$D$3*100</f>
        <v>12.067176091429403</v>
      </c>
      <c r="F4" s="338">
        <f>SUM(F5:F7)</f>
        <v>24035</v>
      </c>
      <c r="G4" s="340">
        <f t="shared" ref="G4:G12" si="0">F4/$F$3*100</f>
        <v>12.641616612141421</v>
      </c>
    </row>
    <row r="5" spans="1:7" ht="35.25" customHeight="1">
      <c r="A5" s="16"/>
      <c r="B5" s="602" t="s">
        <v>74</v>
      </c>
      <c r="C5" s="597"/>
      <c r="D5" s="431">
        <v>1363</v>
      </c>
      <c r="E5" s="339">
        <f t="shared" ref="E5:E14" si="1">D5/$D$3*100</f>
        <v>0.82725887801117992</v>
      </c>
      <c r="F5" s="431">
        <v>1346</v>
      </c>
      <c r="G5" s="340">
        <f t="shared" si="0"/>
        <v>0.70795156895953204</v>
      </c>
    </row>
    <row r="6" spans="1:7" ht="35.25" customHeight="1">
      <c r="A6" s="16"/>
      <c r="B6" s="602" t="s">
        <v>155</v>
      </c>
      <c r="C6" s="597"/>
      <c r="D6" s="431">
        <v>5547</v>
      </c>
      <c r="E6" s="339">
        <f t="shared" si="1"/>
        <v>3.3666947882083749</v>
      </c>
      <c r="F6" s="431">
        <v>6277</v>
      </c>
      <c r="G6" s="340">
        <f t="shared" si="0"/>
        <v>3.3014947981864653</v>
      </c>
    </row>
    <row r="7" spans="1:7" ht="35.25" customHeight="1">
      <c r="A7" s="22"/>
      <c r="B7" s="602" t="s">
        <v>147</v>
      </c>
      <c r="C7" s="597"/>
      <c r="D7" s="431">
        <v>12972</v>
      </c>
      <c r="E7" s="339">
        <f t="shared" si="1"/>
        <v>7.8732224252098497</v>
      </c>
      <c r="F7" s="431">
        <v>16412</v>
      </c>
      <c r="G7" s="340">
        <f t="shared" si="0"/>
        <v>8.6321702449954234</v>
      </c>
    </row>
    <row r="8" spans="1:7" ht="45" customHeight="1">
      <c r="A8" s="21" t="s">
        <v>66</v>
      </c>
      <c r="B8" s="597" t="s">
        <v>75</v>
      </c>
      <c r="C8" s="525"/>
      <c r="D8" s="338">
        <f>SUM(D9:D11)</f>
        <v>119260</v>
      </c>
      <c r="E8" s="339">
        <f t="shared" si="1"/>
        <v>72.383634476605508</v>
      </c>
      <c r="F8" s="338">
        <f>SUM(F9:F11)</f>
        <v>124659</v>
      </c>
      <c r="G8" s="340">
        <f t="shared" si="0"/>
        <v>65.566519045264712</v>
      </c>
    </row>
    <row r="9" spans="1:7" ht="35.25" customHeight="1">
      <c r="A9" s="16"/>
      <c r="B9" s="602" t="s">
        <v>148</v>
      </c>
      <c r="C9" s="597"/>
      <c r="D9" s="431">
        <v>22481</v>
      </c>
      <c r="E9" s="339">
        <f t="shared" si="1"/>
        <v>13.644612499317194</v>
      </c>
      <c r="F9" s="431">
        <v>18932</v>
      </c>
      <c r="G9" s="340">
        <f t="shared" si="0"/>
        <v>9.9576070605808784</v>
      </c>
    </row>
    <row r="10" spans="1:7" ht="35.25" customHeight="1">
      <c r="A10" s="16"/>
      <c r="B10" s="602" t="s">
        <v>149</v>
      </c>
      <c r="C10" s="597"/>
      <c r="D10" s="431">
        <v>54443</v>
      </c>
      <c r="E10" s="339">
        <f t="shared" si="1"/>
        <v>33.04362075976718</v>
      </c>
      <c r="F10" s="431">
        <v>52073</v>
      </c>
      <c r="G10" s="340">
        <f t="shared" si="0"/>
        <v>27.388679086500535</v>
      </c>
    </row>
    <row r="11" spans="1:7" ht="35.25" customHeight="1">
      <c r="A11" s="22"/>
      <c r="B11" s="602" t="s">
        <v>150</v>
      </c>
      <c r="C11" s="597"/>
      <c r="D11" s="431">
        <v>42336</v>
      </c>
      <c r="E11" s="339">
        <f t="shared" si="1"/>
        <v>25.695401217521134</v>
      </c>
      <c r="F11" s="431">
        <v>53654</v>
      </c>
      <c r="G11" s="340">
        <f t="shared" si="0"/>
        <v>28.220232898183312</v>
      </c>
    </row>
    <row r="12" spans="1:7" ht="45" customHeight="1">
      <c r="A12" s="21" t="s">
        <v>76</v>
      </c>
      <c r="B12" s="597" t="s">
        <v>77</v>
      </c>
      <c r="C12" s="525"/>
      <c r="D12" s="338">
        <f>SUM(D13:D14)</f>
        <v>25619</v>
      </c>
      <c r="E12" s="339">
        <f t="shared" si="1"/>
        <v>15.549189431965088</v>
      </c>
      <c r="F12" s="338">
        <f>SUM(F13:F14)</f>
        <v>41432</v>
      </c>
      <c r="G12" s="340">
        <f t="shared" si="0"/>
        <v>21.791864342593858</v>
      </c>
    </row>
    <row r="13" spans="1:7" ht="35.25" customHeight="1">
      <c r="A13" s="16"/>
      <c r="B13" s="602" t="s">
        <v>151</v>
      </c>
      <c r="C13" s="597"/>
      <c r="D13" s="431">
        <v>15185</v>
      </c>
      <c r="E13" s="339">
        <f t="shared" si="1"/>
        <v>9.2163800899484709</v>
      </c>
      <c r="F13" s="431">
        <v>19307</v>
      </c>
      <c r="G13" s="340">
        <f>F13/$F$3*100</f>
        <v>10.154844681947761</v>
      </c>
    </row>
    <row r="14" spans="1:7" ht="35.25" customHeight="1">
      <c r="A14" s="22"/>
      <c r="B14" s="602" t="s">
        <v>152</v>
      </c>
      <c r="C14" s="597"/>
      <c r="D14" s="431">
        <v>10434</v>
      </c>
      <c r="E14" s="339">
        <f t="shared" si="1"/>
        <v>6.3328093420166178</v>
      </c>
      <c r="F14" s="431">
        <v>22125</v>
      </c>
      <c r="G14" s="340">
        <f>F14/$F$3*100</f>
        <v>11.637019660646096</v>
      </c>
    </row>
    <row r="15" spans="1:7">
      <c r="A15" s="574" t="s">
        <v>189</v>
      </c>
      <c r="B15" s="514"/>
      <c r="C15" s="514"/>
      <c r="D15" s="514"/>
      <c r="E15" s="514"/>
      <c r="F15" s="514"/>
      <c r="G15" s="514"/>
    </row>
  </sheetData>
  <mergeCells count="15">
    <mergeCell ref="A15:G15"/>
    <mergeCell ref="F1:G1"/>
    <mergeCell ref="B4:C4"/>
    <mergeCell ref="B8:C8"/>
    <mergeCell ref="B12:C12"/>
    <mergeCell ref="A1:C2"/>
    <mergeCell ref="D1:E1"/>
    <mergeCell ref="B5:C5"/>
    <mergeCell ref="B6:C6"/>
    <mergeCell ref="B7:C7"/>
    <mergeCell ref="B9:C9"/>
    <mergeCell ref="B10:C10"/>
    <mergeCell ref="B11:C11"/>
    <mergeCell ref="B13:C13"/>
    <mergeCell ref="B14:C1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&amp;C&amp;14第10表　特殊年齢階級別人口　</oddHeader>
  </headerFooter>
  <ignoredErrors>
    <ignoredError sqref="E3:E4 E8 E1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34"/>
  <sheetViews>
    <sheetView view="pageLayout" zoomScaleNormal="100" zoomScaleSheetLayoutView="100" workbookViewId="0">
      <selection activeCell="F35" sqref="F35"/>
    </sheetView>
  </sheetViews>
  <sheetFormatPr defaultColWidth="7.5" defaultRowHeight="13.5"/>
  <cols>
    <col min="1" max="1" width="5.25" style="15" bestFit="1" customWidth="1"/>
    <col min="2" max="2" width="12.625" style="73" customWidth="1"/>
    <col min="3" max="3" width="10.25" style="73" customWidth="1"/>
    <col min="4" max="4" width="6.75" style="73" customWidth="1"/>
    <col min="5" max="5" width="8.125" style="73" customWidth="1"/>
    <col min="6" max="6" width="8.375" style="73" customWidth="1"/>
    <col min="7" max="7" width="10.25" style="73" customWidth="1"/>
    <col min="8" max="8" width="6.75" style="73" customWidth="1"/>
    <col min="9" max="9" width="9.25" style="73" customWidth="1"/>
    <col min="10" max="10" width="8.25" style="73" customWidth="1"/>
    <col min="11" max="16384" width="7.5" style="15"/>
  </cols>
  <sheetData>
    <row r="1" spans="1:10" ht="8.25" customHeight="1">
      <c r="A1" s="605"/>
      <c r="B1" s="605"/>
      <c r="C1" s="605"/>
      <c r="D1" s="605"/>
      <c r="E1" s="605"/>
      <c r="F1" s="605"/>
      <c r="G1" s="605"/>
      <c r="H1" s="605"/>
      <c r="I1" s="605"/>
      <c r="J1" s="605"/>
    </row>
    <row r="2" spans="1:10">
      <c r="A2" s="539" t="s">
        <v>9</v>
      </c>
      <c r="B2" s="609" t="s">
        <v>61</v>
      </c>
      <c r="C2" s="606" t="s">
        <v>156</v>
      </c>
      <c r="D2" s="606"/>
      <c r="E2" s="606"/>
      <c r="F2" s="607"/>
      <c r="G2" s="608" t="s">
        <v>67</v>
      </c>
      <c r="H2" s="606"/>
      <c r="I2" s="606"/>
      <c r="J2" s="607"/>
    </row>
    <row r="3" spans="1:10" ht="27">
      <c r="A3" s="541"/>
      <c r="B3" s="610"/>
      <c r="C3" s="466" t="s">
        <v>62</v>
      </c>
      <c r="D3" s="467" t="s">
        <v>63</v>
      </c>
      <c r="E3" s="467" t="s">
        <v>164</v>
      </c>
      <c r="F3" s="467" t="s">
        <v>64</v>
      </c>
      <c r="G3" s="466" t="s">
        <v>62</v>
      </c>
      <c r="H3" s="467" t="s">
        <v>63</v>
      </c>
      <c r="I3" s="467" t="s">
        <v>164</v>
      </c>
      <c r="J3" s="467" t="s">
        <v>68</v>
      </c>
    </row>
    <row r="4" spans="1:10">
      <c r="A4" s="461"/>
      <c r="B4" s="115"/>
      <c r="C4" s="61"/>
      <c r="D4" s="61"/>
      <c r="E4" s="61"/>
      <c r="F4" s="113"/>
      <c r="G4" s="61"/>
      <c r="H4" s="61"/>
      <c r="I4" s="61"/>
      <c r="J4" s="113"/>
    </row>
    <row r="5" spans="1:10" ht="27" customHeight="1">
      <c r="A5" s="7" t="s">
        <v>187</v>
      </c>
      <c r="B5" s="116">
        <v>164761</v>
      </c>
      <c r="C5" s="63">
        <v>19882</v>
      </c>
      <c r="D5" s="64">
        <v>12.067176091429403</v>
      </c>
      <c r="E5" s="65">
        <v>204</v>
      </c>
      <c r="F5" s="118">
        <v>16.7</v>
      </c>
      <c r="G5" s="67">
        <v>119260</v>
      </c>
      <c r="H5" s="66">
        <v>72.383634476605508</v>
      </c>
      <c r="I5" s="65">
        <v>-84</v>
      </c>
      <c r="J5" s="114">
        <v>38.200000000000003</v>
      </c>
    </row>
    <row r="6" spans="1:10" ht="27" customHeight="1">
      <c r="A6" s="7">
        <v>14</v>
      </c>
      <c r="B6" s="116">
        <v>166098</v>
      </c>
      <c r="C6" s="63">
        <v>19968</v>
      </c>
      <c r="D6" s="64">
        <v>12.021818444532746</v>
      </c>
      <c r="E6" s="65">
        <v>86</v>
      </c>
      <c r="F6" s="117">
        <v>16.7</v>
      </c>
      <c r="G6" s="67">
        <v>119553</v>
      </c>
      <c r="H6" s="66">
        <v>71.977386843911432</v>
      </c>
      <c r="I6" s="65">
        <v>293</v>
      </c>
      <c r="J6" s="114">
        <v>38.9</v>
      </c>
    </row>
    <row r="7" spans="1:10" ht="27" customHeight="1">
      <c r="A7" s="7">
        <v>15</v>
      </c>
      <c r="B7" s="116">
        <v>167874</v>
      </c>
      <c r="C7" s="63">
        <v>20244</v>
      </c>
      <c r="D7" s="64">
        <v>12.05904428321241</v>
      </c>
      <c r="E7" s="65">
        <v>276</v>
      </c>
      <c r="F7" s="118">
        <v>16.8</v>
      </c>
      <c r="G7" s="67">
        <v>120160</v>
      </c>
      <c r="H7" s="66">
        <v>71.57749264329199</v>
      </c>
      <c r="I7" s="65">
        <v>607</v>
      </c>
      <c r="J7" s="114">
        <v>39.700000000000003</v>
      </c>
    </row>
    <row r="8" spans="1:10" ht="27" customHeight="1">
      <c r="A8" s="7">
        <v>16</v>
      </c>
      <c r="B8" s="116">
        <v>169187</v>
      </c>
      <c r="C8" s="63">
        <v>20385</v>
      </c>
      <c r="D8" s="64">
        <v>12.048798075502255</v>
      </c>
      <c r="E8" s="65">
        <v>141</v>
      </c>
      <c r="F8" s="118">
        <v>16.915468297499814</v>
      </c>
      <c r="G8" s="67">
        <v>120511</v>
      </c>
      <c r="H8" s="66">
        <v>71.229467985128878</v>
      </c>
      <c r="I8" s="65">
        <v>351</v>
      </c>
      <c r="J8" s="114">
        <v>40.391333571209266</v>
      </c>
    </row>
    <row r="9" spans="1:10" ht="27" customHeight="1">
      <c r="A9" s="7">
        <v>17</v>
      </c>
      <c r="B9" s="116">
        <v>170327</v>
      </c>
      <c r="C9" s="62">
        <v>20386</v>
      </c>
      <c r="D9" s="64">
        <v>11.968742477704652</v>
      </c>
      <c r="E9" s="65">
        <v>1</v>
      </c>
      <c r="F9" s="118">
        <v>16.844731993092221</v>
      </c>
      <c r="G9" s="65">
        <v>121023</v>
      </c>
      <c r="H9" s="66">
        <v>71.053326836027182</v>
      </c>
      <c r="I9" s="65">
        <v>512</v>
      </c>
      <c r="J9" s="114">
        <v>40.739363592044484</v>
      </c>
    </row>
    <row r="10" spans="1:10" ht="27" customHeight="1">
      <c r="A10" s="7">
        <v>18</v>
      </c>
      <c r="B10" s="116">
        <v>171302</v>
      </c>
      <c r="C10" s="62">
        <v>20617</v>
      </c>
      <c r="D10" s="64">
        <v>12.035469521663494</v>
      </c>
      <c r="E10" s="65">
        <v>231</v>
      </c>
      <c r="F10" s="118">
        <v>17.041941510026618</v>
      </c>
      <c r="G10" s="65">
        <v>120978</v>
      </c>
      <c r="H10" s="66">
        <v>70.622643051452997</v>
      </c>
      <c r="I10" s="65">
        <v>-45</v>
      </c>
      <c r="J10" s="114">
        <v>41.597645852965002</v>
      </c>
    </row>
    <row r="11" spans="1:10" ht="27" customHeight="1">
      <c r="A11" s="7">
        <v>19</v>
      </c>
      <c r="B11" s="116">
        <v>172030</v>
      </c>
      <c r="C11" s="62">
        <v>20682</v>
      </c>
      <c r="D11" s="64">
        <v>12.02232168807766</v>
      </c>
      <c r="E11" s="65">
        <v>65</v>
      </c>
      <c r="F11" s="118">
        <v>17.144562433165053</v>
      </c>
      <c r="G11" s="65">
        <v>120633</v>
      </c>
      <c r="H11" s="66">
        <v>70.123234319595412</v>
      </c>
      <c r="I11" s="65">
        <v>-345</v>
      </c>
      <c r="J11" s="114">
        <v>42.606086228478112</v>
      </c>
    </row>
    <row r="12" spans="1:10" ht="27" customHeight="1">
      <c r="A12" s="341">
        <v>20</v>
      </c>
      <c r="B12" s="342">
        <v>174785</v>
      </c>
      <c r="C12" s="62">
        <v>21306</v>
      </c>
      <c r="D12" s="64">
        <v>12.189833223674801</v>
      </c>
      <c r="E12" s="65">
        <v>624</v>
      </c>
      <c r="F12" s="118">
        <v>17.490026104516573</v>
      </c>
      <c r="G12" s="62">
        <v>121818</v>
      </c>
      <c r="H12" s="66">
        <v>69.695912120605314</v>
      </c>
      <c r="I12" s="65">
        <v>1185</v>
      </c>
      <c r="J12" s="118">
        <v>43.480438030504523</v>
      </c>
    </row>
    <row r="13" spans="1:10" ht="27" customHeight="1">
      <c r="A13" s="7">
        <v>21</v>
      </c>
      <c r="B13" s="342">
        <v>175716</v>
      </c>
      <c r="C13" s="344">
        <v>21465</v>
      </c>
      <c r="D13" s="64">
        <v>12.215734480639213</v>
      </c>
      <c r="E13" s="65">
        <v>159</v>
      </c>
      <c r="F13" s="118">
        <v>17.651557514555442</v>
      </c>
      <c r="G13" s="344">
        <v>121604</v>
      </c>
      <c r="H13" s="66">
        <v>69.2048532859842</v>
      </c>
      <c r="I13" s="65">
        <v>-214</v>
      </c>
      <c r="J13" s="118">
        <v>44.498536232360777</v>
      </c>
    </row>
    <row r="14" spans="1:10" ht="27" customHeight="1">
      <c r="A14" s="7">
        <v>22</v>
      </c>
      <c r="B14" s="342">
        <v>176986</v>
      </c>
      <c r="C14" s="344">
        <v>21716</v>
      </c>
      <c r="D14" s="64">
        <v>12.269897054004272</v>
      </c>
      <c r="E14" s="65">
        <v>251</v>
      </c>
      <c r="F14" s="118">
        <v>17.836989823157857</v>
      </c>
      <c r="G14" s="344">
        <v>121747</v>
      </c>
      <c r="H14" s="66">
        <v>68.789056761551763</v>
      </c>
      <c r="I14" s="65">
        <v>143</v>
      </c>
      <c r="J14" s="118">
        <v>45.371959884021784</v>
      </c>
    </row>
    <row r="15" spans="1:10" ht="27" customHeight="1">
      <c r="A15" s="341">
        <v>23</v>
      </c>
      <c r="B15" s="342">
        <v>176471</v>
      </c>
      <c r="C15" s="344">
        <v>21600</v>
      </c>
      <c r="D15" s="64">
        <v>12.23997144006664</v>
      </c>
      <c r="E15" s="65">
        <v>-116</v>
      </c>
      <c r="F15" s="118">
        <v>17.861868219105585</v>
      </c>
      <c r="G15" s="344">
        <v>120928</v>
      </c>
      <c r="H15" s="66">
        <v>68.525706773350862</v>
      </c>
      <c r="I15" s="65">
        <v>-819</v>
      </c>
      <c r="J15" s="118">
        <v>45.930636411749134</v>
      </c>
    </row>
    <row r="16" spans="1:10" ht="27" customHeight="1">
      <c r="A16" s="7">
        <v>24</v>
      </c>
      <c r="B16" s="342">
        <v>176785</v>
      </c>
      <c r="C16" s="344">
        <v>21622</v>
      </c>
      <c r="D16" s="64">
        <v>12.230675679497695</v>
      </c>
      <c r="E16" s="65">
        <v>22</v>
      </c>
      <c r="F16" s="118">
        <v>17.913835956917978</v>
      </c>
      <c r="G16" s="344">
        <v>120700</v>
      </c>
      <c r="H16" s="66">
        <v>68.275023333427612</v>
      </c>
      <c r="I16" s="65">
        <v>-228</v>
      </c>
      <c r="J16" s="118">
        <v>46.466445733222869</v>
      </c>
    </row>
    <row r="17" spans="1:10" ht="27" customHeight="1">
      <c r="A17" s="7">
        <v>25</v>
      </c>
      <c r="B17" s="342">
        <v>180144</v>
      </c>
      <c r="C17" s="344">
        <v>21914</v>
      </c>
      <c r="D17" s="64">
        <v>12.164712674305001</v>
      </c>
      <c r="E17" s="65">
        <v>292</v>
      </c>
      <c r="F17" s="118">
        <v>17.912375347392512</v>
      </c>
      <c r="G17" s="344">
        <v>122340</v>
      </c>
      <c r="H17" s="66">
        <v>67.912336797228875</v>
      </c>
      <c r="I17" s="65">
        <v>1640</v>
      </c>
      <c r="J17" s="118">
        <v>47.2486512996567</v>
      </c>
    </row>
    <row r="18" spans="1:10" ht="27" customHeight="1">
      <c r="A18" s="7">
        <v>26</v>
      </c>
      <c r="B18" s="63">
        <v>180194</v>
      </c>
      <c r="C18" s="346">
        <v>22063</v>
      </c>
      <c r="D18" s="64">
        <v>12.244025883214757</v>
      </c>
      <c r="E18" s="65">
        <v>149</v>
      </c>
      <c r="F18" s="118">
        <v>18.243986339543383</v>
      </c>
      <c r="G18" s="344">
        <v>120933</v>
      </c>
      <c r="H18" s="66">
        <v>67.112667458405937</v>
      </c>
      <c r="I18" s="65">
        <v>-1407</v>
      </c>
      <c r="J18" s="118">
        <v>49.003167042908061</v>
      </c>
    </row>
    <row r="19" spans="1:10" ht="27" customHeight="1">
      <c r="A19" s="7">
        <v>27</v>
      </c>
      <c r="B19" s="63">
        <v>182092</v>
      </c>
      <c r="C19" s="346">
        <v>22478</v>
      </c>
      <c r="D19" s="64">
        <v>12.344309469938274</v>
      </c>
      <c r="E19" s="65">
        <v>415</v>
      </c>
      <c r="F19" s="118">
        <v>18.539779944243744</v>
      </c>
      <c r="G19" s="344">
        <v>121242</v>
      </c>
      <c r="H19" s="66">
        <v>66.58282626364695</v>
      </c>
      <c r="I19" s="65">
        <v>309</v>
      </c>
      <c r="J19" s="118">
        <v>50.188878441464183</v>
      </c>
    </row>
    <row r="20" spans="1:10" ht="27" customHeight="1">
      <c r="A20" s="7">
        <v>28</v>
      </c>
      <c r="B20" s="63">
        <v>182897</v>
      </c>
      <c r="C20" s="346">
        <v>22732</v>
      </c>
      <c r="D20" s="64">
        <v>12.428853398360825</v>
      </c>
      <c r="E20" s="65">
        <v>254</v>
      </c>
      <c r="F20" s="118">
        <v>18.780878732298948</v>
      </c>
      <c r="G20" s="344">
        <v>121038</v>
      </c>
      <c r="H20" s="66">
        <v>66.178231463610672</v>
      </c>
      <c r="I20" s="65">
        <v>-204</v>
      </c>
      <c r="J20" s="118">
        <v>51.107090335266612</v>
      </c>
    </row>
    <row r="21" spans="1:10" ht="27" customHeight="1">
      <c r="A21" s="7">
        <v>29</v>
      </c>
      <c r="B21" s="63">
        <v>185101</v>
      </c>
      <c r="C21" s="346">
        <v>23311</v>
      </c>
      <c r="D21" s="64">
        <v>12.593665080145433</v>
      </c>
      <c r="E21" s="65">
        <v>579</v>
      </c>
      <c r="F21" s="118">
        <v>19.10534123413079</v>
      </c>
      <c r="G21" s="344">
        <v>122013</v>
      </c>
      <c r="H21" s="66">
        <v>65.916985861772758</v>
      </c>
      <c r="I21" s="65">
        <v>975</v>
      </c>
      <c r="J21" s="118">
        <v>51.70596575774713</v>
      </c>
    </row>
    <row r="22" spans="1:10" ht="27" customHeight="1">
      <c r="A22" s="7">
        <v>30</v>
      </c>
      <c r="B22" s="63">
        <v>186375</v>
      </c>
      <c r="C22" s="346">
        <v>23402</v>
      </c>
      <c r="D22" s="64">
        <v>12.556405097250167</v>
      </c>
      <c r="E22" s="65">
        <v>91</v>
      </c>
      <c r="F22" s="118">
        <v>19.06585304253603</v>
      </c>
      <c r="G22" s="344">
        <v>122743</v>
      </c>
      <c r="H22" s="66">
        <v>65.858081824278997</v>
      </c>
      <c r="I22" s="65">
        <v>730</v>
      </c>
      <c r="J22" s="118">
        <v>51.841652884482215</v>
      </c>
    </row>
    <row r="23" spans="1:10" s="203" customFormat="1" ht="27" customHeight="1">
      <c r="A23" s="7">
        <v>31</v>
      </c>
      <c r="B23" s="63">
        <v>187199</v>
      </c>
      <c r="C23" s="346">
        <v>23634</v>
      </c>
      <c r="D23" s="64">
        <v>12.62506744159958</v>
      </c>
      <c r="E23" s="65">
        <v>232</v>
      </c>
      <c r="F23" s="118">
        <v>19.24185433051634</v>
      </c>
      <c r="G23" s="344">
        <v>122826</v>
      </c>
      <c r="H23" s="66">
        <v>65.612529981463581</v>
      </c>
      <c r="I23" s="65">
        <v>83</v>
      </c>
      <c r="J23" s="118">
        <v>52.409913210558024</v>
      </c>
    </row>
    <row r="24" spans="1:10" s="203" customFormat="1" ht="27" customHeight="1">
      <c r="A24" s="7" t="s">
        <v>177</v>
      </c>
      <c r="B24" s="63">
        <v>188461</v>
      </c>
      <c r="C24" s="346">
        <v>23687</v>
      </c>
      <c r="D24" s="64">
        <v>12.568648155321259</v>
      </c>
      <c r="E24" s="65">
        <v>53</v>
      </c>
      <c r="F24" s="118">
        <v>19.157574630185291</v>
      </c>
      <c r="G24" s="344">
        <v>123643</v>
      </c>
      <c r="H24" s="66">
        <v>65.606677243567631</v>
      </c>
      <c r="I24" s="65">
        <v>817</v>
      </c>
      <c r="J24" s="118">
        <v>52.423509620439489</v>
      </c>
    </row>
    <row r="25" spans="1:10" s="203" customFormat="1" ht="27" customHeight="1">
      <c r="A25" s="347">
        <v>3</v>
      </c>
      <c r="B25" s="348">
        <v>190126</v>
      </c>
      <c r="C25" s="349">
        <v>24035</v>
      </c>
      <c r="D25" s="350">
        <f>C25/B25*100</f>
        <v>12.641616612141421</v>
      </c>
      <c r="E25" s="351">
        <f>C25-C24</f>
        <v>348</v>
      </c>
      <c r="F25" s="352">
        <f>C25/G25*100</f>
        <v>19.280597469897881</v>
      </c>
      <c r="G25" s="353">
        <v>124659</v>
      </c>
      <c r="H25" s="354">
        <f>G25/B25*100</f>
        <v>65.566519045264712</v>
      </c>
      <c r="I25" s="351">
        <f>G25-G24</f>
        <v>1016</v>
      </c>
      <c r="J25" s="352">
        <f>(C25+特殊年齢推移２!C25)/G25*100</f>
        <v>52.516866010476583</v>
      </c>
    </row>
    <row r="26" spans="1:10" ht="18.75" customHeight="1">
      <c r="A26" s="603" t="s">
        <v>146</v>
      </c>
      <c r="B26" s="603"/>
      <c r="C26" s="603"/>
      <c r="D26" s="603"/>
      <c r="E26" s="603"/>
      <c r="F26" s="603"/>
      <c r="G26" s="603"/>
      <c r="H26" s="603"/>
      <c r="I26" s="603"/>
      <c r="J26" s="603"/>
    </row>
    <row r="27" spans="1:10">
      <c r="A27" s="203"/>
      <c r="B27" s="204"/>
      <c r="C27" s="204"/>
      <c r="D27" s="204"/>
      <c r="E27" s="204"/>
      <c r="F27" s="204"/>
      <c r="G27" s="204"/>
      <c r="H27" s="204"/>
      <c r="I27" s="204"/>
      <c r="J27" s="204"/>
    </row>
    <row r="28" spans="1:10">
      <c r="A28" s="203"/>
      <c r="B28" s="204"/>
      <c r="C28" s="204"/>
      <c r="D28" s="204"/>
      <c r="E28" s="204"/>
      <c r="F28" s="204"/>
      <c r="G28" s="204"/>
      <c r="H28" s="204"/>
      <c r="I28" s="204"/>
      <c r="J28" s="204"/>
    </row>
    <row r="29" spans="1:10">
      <c r="B29" s="452"/>
      <c r="C29" s="453"/>
      <c r="D29" s="453"/>
      <c r="E29" s="450"/>
      <c r="F29" s="454"/>
      <c r="G29" s="454"/>
      <c r="H29" s="454"/>
      <c r="I29" s="454"/>
      <c r="J29" s="454"/>
    </row>
    <row r="30" spans="1:10">
      <c r="B30" s="452"/>
      <c r="C30" s="453"/>
      <c r="D30" s="453"/>
      <c r="E30" s="216"/>
      <c r="F30" s="455"/>
      <c r="G30" s="455"/>
      <c r="H30" s="455"/>
      <c r="I30" s="455"/>
      <c r="J30" s="454"/>
    </row>
    <row r="34" spans="2:11" ht="17.25">
      <c r="B34" s="604"/>
      <c r="C34" s="604"/>
      <c r="D34" s="604"/>
      <c r="E34" s="604"/>
      <c r="F34" s="604"/>
      <c r="G34" s="604"/>
      <c r="H34" s="604"/>
      <c r="I34" s="604"/>
      <c r="J34" s="604"/>
      <c r="K34" s="119"/>
    </row>
  </sheetData>
  <mergeCells count="7">
    <mergeCell ref="A26:J26"/>
    <mergeCell ref="B34:J34"/>
    <mergeCell ref="A1:J1"/>
    <mergeCell ref="C2:F2"/>
    <mergeCell ref="G2:J2"/>
    <mergeCell ref="A2:A3"/>
    <mergeCell ref="B2:B3"/>
  </mergeCells>
  <phoneticPr fontId="2"/>
  <pageMargins left="0.74803149606299213" right="0.59055118110236227" top="0.98425196850393704" bottom="0.98425196850393704" header="0.51181102362204722" footer="0.51181102362204722"/>
  <pageSetup paperSize="9" scale="99" orientation="portrait" r:id="rId1"/>
  <headerFooter alignWithMargins="0">
    <oddHeader>&amp;C&amp;14第１１表　特殊年齢階級別人口の推移</oddHeader>
    <evenFooter xml:space="preserve">&amp;C&amp;14
</evenFooter>
    <firstFooter>&amp;C&amp;14 19</first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H34"/>
  <sheetViews>
    <sheetView view="pageLayout" zoomScaleNormal="100" zoomScaleSheetLayoutView="100" workbookViewId="0">
      <selection activeCell="E35" sqref="E35"/>
    </sheetView>
  </sheetViews>
  <sheetFormatPr defaultRowHeight="13.5"/>
  <cols>
    <col min="1" max="1" width="6.5" style="15" customWidth="1"/>
    <col min="2" max="2" width="12.625" style="73" customWidth="1"/>
    <col min="3" max="3" width="14.625" style="73" customWidth="1"/>
    <col min="4" max="4" width="13.375" style="73" customWidth="1"/>
    <col min="5" max="5" width="15.625" style="73" customWidth="1"/>
    <col min="6" max="7" width="13.375" style="73" customWidth="1"/>
    <col min="8" max="16384" width="9" style="15"/>
  </cols>
  <sheetData>
    <row r="1" spans="1:7" ht="9" customHeight="1">
      <c r="A1" s="605"/>
      <c r="B1" s="605"/>
      <c r="C1" s="605"/>
      <c r="D1" s="605"/>
      <c r="E1" s="605"/>
      <c r="F1" s="605"/>
      <c r="G1" s="605"/>
    </row>
    <row r="2" spans="1:7" ht="13.5" customHeight="1">
      <c r="A2" s="539" t="s">
        <v>9</v>
      </c>
      <c r="B2" s="609" t="s">
        <v>176</v>
      </c>
      <c r="C2" s="602" t="s">
        <v>157</v>
      </c>
      <c r="D2" s="611"/>
      <c r="E2" s="611"/>
      <c r="F2" s="611"/>
      <c r="G2" s="597"/>
    </row>
    <row r="3" spans="1:7" ht="20.25" customHeight="1">
      <c r="A3" s="541"/>
      <c r="B3" s="610"/>
      <c r="C3" s="112" t="s">
        <v>62</v>
      </c>
      <c r="D3" s="71" t="s">
        <v>63</v>
      </c>
      <c r="E3" s="71" t="s">
        <v>164</v>
      </c>
      <c r="F3" s="71" t="s">
        <v>69</v>
      </c>
      <c r="G3" s="72" t="s">
        <v>70</v>
      </c>
    </row>
    <row r="4" spans="1:7">
      <c r="A4" s="447"/>
      <c r="B4" s="115"/>
      <c r="C4" s="61"/>
      <c r="D4" s="61"/>
      <c r="E4" s="61"/>
      <c r="F4" s="61"/>
      <c r="G4" s="68"/>
    </row>
    <row r="5" spans="1:7" ht="27" customHeight="1">
      <c r="A5" s="7" t="str">
        <f>特殊年齢推移!A5</f>
        <v>平13</v>
      </c>
      <c r="B5" s="116">
        <v>164761</v>
      </c>
      <c r="C5" s="63">
        <v>25619</v>
      </c>
      <c r="D5" s="64">
        <v>15.549189431965088</v>
      </c>
      <c r="E5" s="62">
        <v>832</v>
      </c>
      <c r="F5" s="70">
        <v>21.481636760020123</v>
      </c>
      <c r="G5" s="69">
        <v>128.85524595111156</v>
      </c>
    </row>
    <row r="6" spans="1:7" ht="27" customHeight="1">
      <c r="A6" s="7">
        <f>特殊年齢推移!A6</f>
        <v>14</v>
      </c>
      <c r="B6" s="116">
        <v>166098</v>
      </c>
      <c r="C6" s="63">
        <v>26577</v>
      </c>
      <c r="D6" s="64">
        <v>16.00079471155583</v>
      </c>
      <c r="E6" s="62">
        <v>958</v>
      </c>
      <c r="F6" s="70">
        <v>22.230307896916013</v>
      </c>
      <c r="G6" s="69">
        <v>133.09795673076923</v>
      </c>
    </row>
    <row r="7" spans="1:7" ht="27" customHeight="1">
      <c r="A7" s="7">
        <f>特殊年齢推移!A7</f>
        <v>15</v>
      </c>
      <c r="B7" s="116">
        <v>167874</v>
      </c>
      <c r="C7" s="63">
        <v>27470</v>
      </c>
      <c r="D7" s="64">
        <v>16.363463073495598</v>
      </c>
      <c r="E7" s="62">
        <v>893</v>
      </c>
      <c r="F7" s="70">
        <v>22.861185086551263</v>
      </c>
      <c r="G7" s="69">
        <v>135.69452677336494</v>
      </c>
    </row>
    <row r="8" spans="1:7" ht="27" customHeight="1">
      <c r="A8" s="7">
        <f>特殊年齢推移!A8</f>
        <v>16</v>
      </c>
      <c r="B8" s="116">
        <v>169187</v>
      </c>
      <c r="C8" s="63">
        <v>28291</v>
      </c>
      <c r="D8" s="64">
        <v>16.721733939368864</v>
      </c>
      <c r="E8" s="62">
        <v>821</v>
      </c>
      <c r="F8" s="70">
        <v>23.475865273709452</v>
      </c>
      <c r="G8" s="69">
        <v>138.78341918077018</v>
      </c>
    </row>
    <row r="9" spans="1:7" ht="27" customHeight="1">
      <c r="A9" s="7">
        <f>特殊年齢推移!A9</f>
        <v>17</v>
      </c>
      <c r="B9" s="116">
        <v>170327</v>
      </c>
      <c r="C9" s="62">
        <v>28918</v>
      </c>
      <c r="D9" s="64">
        <v>16.977930686268177</v>
      </c>
      <c r="E9" s="62">
        <v>627</v>
      </c>
      <c r="F9" s="70">
        <v>23.894631598952266</v>
      </c>
      <c r="G9" s="69">
        <v>141.85225154517806</v>
      </c>
    </row>
    <row r="10" spans="1:7" ht="27" customHeight="1">
      <c r="A10" s="7">
        <f>特殊年齢推移!A10</f>
        <v>18</v>
      </c>
      <c r="B10" s="116">
        <v>171302</v>
      </c>
      <c r="C10" s="62">
        <v>29707</v>
      </c>
      <c r="D10" s="64">
        <v>17.341887426883513</v>
      </c>
      <c r="E10" s="62">
        <v>789</v>
      </c>
      <c r="F10" s="70">
        <v>24.555704342938387</v>
      </c>
      <c r="G10" s="69">
        <v>144.08982878207303</v>
      </c>
    </row>
    <row r="11" spans="1:7" ht="27" customHeight="1">
      <c r="A11" s="7">
        <f>特殊年齢推移!A11</f>
        <v>19</v>
      </c>
      <c r="B11" s="116">
        <v>172030</v>
      </c>
      <c r="C11" s="62">
        <v>30715</v>
      </c>
      <c r="D11" s="64">
        <v>17.854443992326921</v>
      </c>
      <c r="E11" s="62">
        <v>1008</v>
      </c>
      <c r="F11" s="70">
        <v>25.461523795313056</v>
      </c>
      <c r="G11" s="69">
        <v>148.51078232279275</v>
      </c>
    </row>
    <row r="12" spans="1:7" ht="27" customHeight="1">
      <c r="A12" s="341">
        <f>特殊年齢推移!A12</f>
        <v>20</v>
      </c>
      <c r="B12" s="342">
        <v>174785</v>
      </c>
      <c r="C12" s="63">
        <v>31661</v>
      </c>
      <c r="D12" s="343">
        <v>18.114254655719886</v>
      </c>
      <c r="E12" s="62">
        <v>946</v>
      </c>
      <c r="F12" s="70">
        <v>25.990411925987949</v>
      </c>
      <c r="G12" s="69">
        <v>148.60133295785226</v>
      </c>
    </row>
    <row r="13" spans="1:7" ht="27" customHeight="1">
      <c r="A13" s="7">
        <f>特殊年齢推移!A13</f>
        <v>21</v>
      </c>
      <c r="B13" s="342">
        <v>175716</v>
      </c>
      <c r="C13" s="63">
        <v>32647</v>
      </c>
      <c r="D13" s="343">
        <v>18.579412233376587</v>
      </c>
      <c r="E13" s="62">
        <v>986</v>
      </c>
      <c r="F13" s="70">
        <v>26.846978717805335</v>
      </c>
      <c r="G13" s="69">
        <v>152.09410668530165</v>
      </c>
    </row>
    <row r="14" spans="1:7" ht="27" customHeight="1">
      <c r="A14" s="7">
        <f>特殊年齢推移!A14</f>
        <v>22</v>
      </c>
      <c r="B14" s="342">
        <v>176986</v>
      </c>
      <c r="C14" s="63">
        <v>33523</v>
      </c>
      <c r="D14" s="343">
        <v>18.941046184443969</v>
      </c>
      <c r="E14" s="62">
        <v>876</v>
      </c>
      <c r="F14" s="70">
        <v>27.534970060863923</v>
      </c>
      <c r="G14" s="69">
        <v>154.37004973291582</v>
      </c>
    </row>
    <row r="15" spans="1:7" ht="27" customHeight="1">
      <c r="A15" s="341">
        <f>特殊年齢推移!A15</f>
        <v>23</v>
      </c>
      <c r="B15" s="342">
        <v>176471</v>
      </c>
      <c r="C15" s="345">
        <v>33943</v>
      </c>
      <c r="D15" s="343">
        <v>19.234321786582498</v>
      </c>
      <c r="E15" s="62">
        <v>420</v>
      </c>
      <c r="F15" s="70">
        <v>28.068768192643557</v>
      </c>
      <c r="G15" s="69">
        <v>157.1435185185185</v>
      </c>
    </row>
    <row r="16" spans="1:7" ht="27" customHeight="1">
      <c r="A16" s="7">
        <f>特殊年齢推移!A16</f>
        <v>24</v>
      </c>
      <c r="B16" s="342">
        <v>176785</v>
      </c>
      <c r="C16" s="345">
        <v>34463</v>
      </c>
      <c r="D16" s="343">
        <v>19.494300987074695</v>
      </c>
      <c r="E16" s="62">
        <v>520</v>
      </c>
      <c r="F16" s="70">
        <v>28.552609776304887</v>
      </c>
      <c r="G16" s="69">
        <v>159.38858569975025</v>
      </c>
    </row>
    <row r="17" spans="1:7" ht="27" customHeight="1">
      <c r="A17" s="7">
        <f>特殊年齢推移!A17</f>
        <v>25</v>
      </c>
      <c r="B17" s="342">
        <v>180144</v>
      </c>
      <c r="C17" s="345">
        <v>35890</v>
      </c>
      <c r="D17" s="343">
        <v>19.922950528466117</v>
      </c>
      <c r="E17" s="62">
        <v>1427</v>
      </c>
      <c r="F17" s="70">
        <v>29.336275952264181</v>
      </c>
      <c r="G17" s="69">
        <v>163.7765811809802</v>
      </c>
    </row>
    <row r="18" spans="1:7" ht="27" customHeight="1">
      <c r="A18" s="7">
        <f>特殊年齢推移!A18</f>
        <v>26</v>
      </c>
      <c r="B18" s="63">
        <v>180194</v>
      </c>
      <c r="C18" s="345">
        <v>37198</v>
      </c>
      <c r="D18" s="343">
        <v>20.643306658379302</v>
      </c>
      <c r="E18" s="62">
        <v>1308</v>
      </c>
      <c r="F18" s="70">
        <v>30.759180703364674</v>
      </c>
      <c r="G18" s="69">
        <v>168.59901192040974</v>
      </c>
    </row>
    <row r="19" spans="1:7" ht="27" customHeight="1">
      <c r="A19" s="7">
        <f>特殊年齢推移!A19</f>
        <v>27</v>
      </c>
      <c r="B19" s="63">
        <v>182092</v>
      </c>
      <c r="C19" s="345">
        <v>38372</v>
      </c>
      <c r="D19" s="343">
        <v>21.072864266414779</v>
      </c>
      <c r="E19" s="62">
        <v>1174</v>
      </c>
      <c r="F19" s="70">
        <v>31.649098497220436</v>
      </c>
      <c r="G19" s="69">
        <v>170.70913782364977</v>
      </c>
    </row>
    <row r="20" spans="1:7" ht="27" customHeight="1">
      <c r="A20" s="7">
        <f>特殊年齢推移!A20</f>
        <v>28</v>
      </c>
      <c r="B20" s="63">
        <v>182897</v>
      </c>
      <c r="C20" s="345">
        <v>39127</v>
      </c>
      <c r="D20" s="343">
        <v>21.392915138028506</v>
      </c>
      <c r="E20" s="62">
        <v>755</v>
      </c>
      <c r="F20" s="70">
        <v>32.32621160296766</v>
      </c>
      <c r="G20" s="69">
        <v>172.12299841632941</v>
      </c>
    </row>
    <row r="21" spans="1:7" ht="27" customHeight="1">
      <c r="A21" s="7">
        <f>特殊年齢推移!A21</f>
        <v>29</v>
      </c>
      <c r="B21" s="63">
        <v>185101</v>
      </c>
      <c r="C21" s="345">
        <v>39777</v>
      </c>
      <c r="D21" s="343">
        <v>21.489349058081807</v>
      </c>
      <c r="E21" s="62">
        <v>650</v>
      </c>
      <c r="F21" s="70">
        <v>32.600624523616332</v>
      </c>
      <c r="G21" s="69">
        <v>170.63618034404357</v>
      </c>
    </row>
    <row r="22" spans="1:7" ht="27" customHeight="1">
      <c r="A22" s="7">
        <f>特殊年齢推移!A22</f>
        <v>30</v>
      </c>
      <c r="B22" s="63">
        <v>186375</v>
      </c>
      <c r="C22" s="345">
        <v>40230</v>
      </c>
      <c r="D22" s="343">
        <v>21.585513078470825</v>
      </c>
      <c r="E22" s="62">
        <v>453</v>
      </c>
      <c r="F22" s="70">
        <v>32.775799841946181</v>
      </c>
      <c r="G22" s="69">
        <v>171.90838389881208</v>
      </c>
    </row>
    <row r="23" spans="1:7" s="203" customFormat="1" ht="27" customHeight="1">
      <c r="A23" s="7">
        <f>特殊年齢推移!A23</f>
        <v>31</v>
      </c>
      <c r="B23" s="63">
        <v>187199</v>
      </c>
      <c r="C23" s="345">
        <v>40739</v>
      </c>
      <c r="D23" s="343">
        <v>21.762402576936843</v>
      </c>
      <c r="E23" s="62">
        <v>509</v>
      </c>
      <c r="F23" s="70">
        <v>33.168058880041684</v>
      </c>
      <c r="G23" s="69">
        <v>172.37454514682238</v>
      </c>
    </row>
    <row r="24" spans="1:7" s="203" customFormat="1" ht="27" customHeight="1">
      <c r="A24" s="7" t="str">
        <f>特殊年齢推移!A24</f>
        <v>令2</v>
      </c>
      <c r="B24" s="63">
        <v>188461</v>
      </c>
      <c r="C24" s="345">
        <v>41131</v>
      </c>
      <c r="D24" s="343">
        <v>21.824674601111106</v>
      </c>
      <c r="E24" s="62">
        <v>392</v>
      </c>
      <c r="F24" s="70">
        <v>33.265934990254195</v>
      </c>
      <c r="G24" s="69">
        <v>173.64377084476718</v>
      </c>
    </row>
    <row r="25" spans="1:7" s="203" customFormat="1" ht="27" customHeight="1">
      <c r="A25" s="347">
        <f>特殊年齢推移!A25</f>
        <v>3</v>
      </c>
      <c r="B25" s="348">
        <v>190126</v>
      </c>
      <c r="C25" s="355">
        <v>41432</v>
      </c>
      <c r="D25" s="356">
        <f>C25/B25*100</f>
        <v>21.791864342593858</v>
      </c>
      <c r="E25" s="357">
        <f>C25-C24</f>
        <v>301</v>
      </c>
      <c r="F25" s="358">
        <f>C25/特殊年齢推移!G25*100</f>
        <v>33.236268540578699</v>
      </c>
      <c r="G25" s="359">
        <f>C25/特殊年齢推移!C25*100</f>
        <v>172.38194299979196</v>
      </c>
    </row>
    <row r="26" spans="1:7" ht="18.75" customHeight="1">
      <c r="A26" s="449" t="s">
        <v>146</v>
      </c>
      <c r="B26" s="449"/>
      <c r="C26" s="451"/>
      <c r="D26" s="451"/>
      <c r="E26" s="451"/>
      <c r="F26" s="451"/>
      <c r="G26" s="451"/>
    </row>
    <row r="27" spans="1:7">
      <c r="A27" s="203"/>
      <c r="B27" s="204"/>
      <c r="C27" s="204"/>
      <c r="D27" s="204"/>
      <c r="E27" s="204"/>
      <c r="F27" s="204"/>
      <c r="G27" s="204"/>
    </row>
    <row r="28" spans="1:7">
      <c r="A28" s="203"/>
      <c r="B28" s="204"/>
      <c r="C28" s="204"/>
      <c r="D28" s="204"/>
      <c r="E28" s="204"/>
      <c r="F28" s="204"/>
      <c r="G28" s="204"/>
    </row>
    <row r="29" spans="1:7" ht="13.5" customHeight="1">
      <c r="B29" s="456"/>
      <c r="C29" s="457"/>
      <c r="D29" s="216"/>
      <c r="E29" s="455"/>
      <c r="F29" s="216"/>
      <c r="G29" s="455"/>
    </row>
    <row r="30" spans="1:7" ht="13.5" customHeight="1">
      <c r="B30" s="456"/>
      <c r="C30" s="457"/>
      <c r="D30" s="216"/>
      <c r="E30" s="455"/>
      <c r="F30" s="216"/>
      <c r="G30" s="455"/>
    </row>
    <row r="34" spans="2:8" ht="17.25">
      <c r="B34" s="448"/>
      <c r="C34" s="604"/>
      <c r="D34" s="604"/>
      <c r="E34" s="604"/>
      <c r="F34" s="604"/>
      <c r="G34" s="604"/>
      <c r="H34" s="119"/>
    </row>
  </sheetData>
  <mergeCells count="5">
    <mergeCell ref="A2:A3"/>
    <mergeCell ref="B2:B3"/>
    <mergeCell ref="C2:G2"/>
    <mergeCell ref="A1:G1"/>
    <mergeCell ref="C34:G34"/>
  </mergeCells>
  <phoneticPr fontId="2"/>
  <pageMargins left="0.74803149606299213" right="0.59055118110236227" top="0.98425196850393704" bottom="0.98425196850393704" header="0.51181102362204722" footer="0.51181102362204722"/>
  <pageSetup paperSize="9" scale="99" orientation="portrait" r:id="rId1"/>
  <headerFooter alignWithMargins="0">
    <oddHeader>&amp;C&amp;14第１１表　特殊年齢階級別人口の推移（続）</oddHeader>
    <firstFooter>&amp;C&amp;14 19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29"/>
  <sheetViews>
    <sheetView view="pageLayout" zoomScaleNormal="100" zoomScaleSheetLayoutView="100" workbookViewId="0">
      <selection activeCell="E23" sqref="E23"/>
    </sheetView>
  </sheetViews>
  <sheetFormatPr defaultRowHeight="13.5"/>
  <cols>
    <col min="1" max="6" width="9" style="199"/>
    <col min="7" max="10" width="5.625" style="199" customWidth="1"/>
    <col min="11" max="12" width="9" style="199"/>
    <col min="13" max="13" width="5.875" style="199" customWidth="1"/>
    <col min="14" max="14" width="4.75" style="199" customWidth="1"/>
    <col min="15" max="15" width="5.875" style="199" customWidth="1"/>
    <col min="16" max="16" width="5" style="199" customWidth="1"/>
    <col min="17" max="16384" width="9" style="199"/>
  </cols>
  <sheetData>
    <row r="1" spans="1:10" ht="17.25">
      <c r="A1" s="612"/>
      <c r="B1" s="612"/>
      <c r="C1" s="612"/>
      <c r="D1" s="612"/>
      <c r="E1" s="612"/>
      <c r="F1" s="612"/>
    </row>
    <row r="3" spans="1:10" ht="23.25" customHeight="1">
      <c r="G3" s="234" t="s">
        <v>105</v>
      </c>
      <c r="H3" s="229" t="s">
        <v>106</v>
      </c>
      <c r="I3" s="229" t="s">
        <v>107</v>
      </c>
      <c r="J3" s="233" t="s">
        <v>108</v>
      </c>
    </row>
    <row r="4" spans="1:10" ht="30" customHeight="1">
      <c r="G4" s="13" t="s">
        <v>203</v>
      </c>
      <c r="H4" s="96">
        <v>40.1</v>
      </c>
      <c r="I4" s="96">
        <v>39</v>
      </c>
      <c r="J4" s="97">
        <v>41</v>
      </c>
    </row>
    <row r="5" spans="1:10" ht="30" customHeight="1">
      <c r="G5" s="13">
        <v>14</v>
      </c>
      <c r="H5" s="96">
        <v>40.4</v>
      </c>
      <c r="I5" s="96">
        <v>39</v>
      </c>
      <c r="J5" s="97">
        <v>41.7</v>
      </c>
    </row>
    <row r="6" spans="1:10" ht="30" customHeight="1">
      <c r="G6" s="13">
        <v>15</v>
      </c>
      <c r="H6" s="96">
        <v>40.6</v>
      </c>
      <c r="I6" s="96">
        <v>39.200000000000003</v>
      </c>
      <c r="J6" s="97">
        <v>41.9</v>
      </c>
    </row>
    <row r="7" spans="1:10" ht="30" customHeight="1">
      <c r="G7" s="13">
        <v>16</v>
      </c>
      <c r="H7" s="96">
        <v>40.814477471673356</v>
      </c>
      <c r="I7" s="96">
        <v>39.502671574447874</v>
      </c>
      <c r="J7" s="97">
        <v>42.113526427907303</v>
      </c>
    </row>
    <row r="8" spans="1:10" ht="30" customHeight="1">
      <c r="G8" s="13">
        <v>17</v>
      </c>
      <c r="H8" s="96">
        <v>41.1</v>
      </c>
      <c r="I8" s="96">
        <v>39.799999999999997</v>
      </c>
      <c r="J8" s="97">
        <v>42.4</v>
      </c>
    </row>
    <row r="9" spans="1:10" ht="30" customHeight="1">
      <c r="G9" s="13">
        <v>18</v>
      </c>
      <c r="H9" s="96">
        <v>41.4</v>
      </c>
      <c r="I9" s="96">
        <v>40.1</v>
      </c>
      <c r="J9" s="97">
        <v>42.6</v>
      </c>
    </row>
    <row r="10" spans="1:10" ht="30" customHeight="1">
      <c r="G10" s="13">
        <v>19</v>
      </c>
      <c r="H10" s="96">
        <v>41.6</v>
      </c>
      <c r="I10" s="96">
        <v>40.4</v>
      </c>
      <c r="J10" s="97">
        <v>42.9</v>
      </c>
    </row>
    <row r="11" spans="1:10" ht="30" customHeight="1">
      <c r="G11" s="13">
        <v>20</v>
      </c>
      <c r="H11" s="96">
        <v>41.8</v>
      </c>
      <c r="I11" s="96">
        <v>40.5</v>
      </c>
      <c r="J11" s="97">
        <v>43</v>
      </c>
    </row>
    <row r="12" spans="1:10" ht="30" customHeight="1">
      <c r="G12" s="13">
        <v>21</v>
      </c>
      <c r="H12" s="96">
        <v>42.02</v>
      </c>
      <c r="I12" s="96">
        <v>40.78</v>
      </c>
      <c r="J12" s="97">
        <v>43.24</v>
      </c>
    </row>
    <row r="13" spans="1:10" ht="30" customHeight="1">
      <c r="G13" s="13">
        <v>22</v>
      </c>
      <c r="H13" s="360">
        <v>42.24</v>
      </c>
      <c r="I13" s="361">
        <v>40.96</v>
      </c>
      <c r="J13" s="362">
        <v>43.49</v>
      </c>
    </row>
    <row r="14" spans="1:10" ht="30" customHeight="1">
      <c r="G14" s="13">
        <v>23</v>
      </c>
      <c r="H14" s="360">
        <v>42.59</v>
      </c>
      <c r="I14" s="361">
        <v>41.29</v>
      </c>
      <c r="J14" s="363">
        <v>43.86</v>
      </c>
    </row>
    <row r="15" spans="1:10" ht="30" customHeight="1">
      <c r="G15" s="13">
        <v>24</v>
      </c>
      <c r="H15" s="364">
        <v>42.85</v>
      </c>
      <c r="I15" s="364">
        <v>41.54</v>
      </c>
      <c r="J15" s="363">
        <v>44.12</v>
      </c>
    </row>
    <row r="16" spans="1:10" ht="30" customHeight="1">
      <c r="G16" s="13">
        <v>25</v>
      </c>
      <c r="H16" s="364">
        <v>42.96</v>
      </c>
      <c r="I16" s="364">
        <v>41.66</v>
      </c>
      <c r="J16" s="363">
        <v>44.2</v>
      </c>
    </row>
    <row r="17" spans="1:10" ht="30" customHeight="1">
      <c r="G17" s="13">
        <v>26</v>
      </c>
      <c r="H17" s="364">
        <v>43.2</v>
      </c>
      <c r="I17" s="364">
        <v>41.9</v>
      </c>
      <c r="J17" s="363">
        <v>44.5</v>
      </c>
    </row>
    <row r="18" spans="1:10" ht="30" customHeight="1">
      <c r="G18" s="13">
        <v>27</v>
      </c>
      <c r="H18" s="364">
        <v>43.3</v>
      </c>
      <c r="I18" s="364">
        <v>42</v>
      </c>
      <c r="J18" s="363">
        <v>44.6</v>
      </c>
    </row>
    <row r="19" spans="1:10" ht="30" customHeight="1">
      <c r="G19" s="13">
        <v>28</v>
      </c>
      <c r="H19" s="364">
        <v>43.5</v>
      </c>
      <c r="I19" s="364">
        <v>42.1</v>
      </c>
      <c r="J19" s="363">
        <v>44.7</v>
      </c>
    </row>
    <row r="20" spans="1:10" ht="30" customHeight="1">
      <c r="G20" s="13">
        <v>29</v>
      </c>
      <c r="H20" s="364">
        <v>43.5</v>
      </c>
      <c r="I20" s="364">
        <v>42.2</v>
      </c>
      <c r="J20" s="363">
        <v>44.8</v>
      </c>
    </row>
    <row r="21" spans="1:10" ht="30" customHeight="1">
      <c r="G21" s="13">
        <v>30</v>
      </c>
      <c r="H21" s="365">
        <v>43.7</v>
      </c>
      <c r="I21" s="364">
        <v>42.4</v>
      </c>
      <c r="J21" s="363">
        <v>45</v>
      </c>
    </row>
    <row r="22" spans="1:10" ht="30" customHeight="1">
      <c r="G22" s="13">
        <v>31</v>
      </c>
      <c r="H22" s="365">
        <v>44.4</v>
      </c>
      <c r="I22" s="364">
        <v>43</v>
      </c>
      <c r="J22" s="363">
        <v>45.7</v>
      </c>
    </row>
    <row r="23" spans="1:10" ht="30" customHeight="1">
      <c r="G23" s="13" t="s">
        <v>204</v>
      </c>
      <c r="H23" s="365">
        <v>44.6</v>
      </c>
      <c r="I23" s="364">
        <v>43.2</v>
      </c>
      <c r="J23" s="363">
        <v>45.9</v>
      </c>
    </row>
    <row r="24" spans="1:10" ht="30" customHeight="1">
      <c r="G24" s="14">
        <v>3</v>
      </c>
      <c r="H24" s="366">
        <v>44.8</v>
      </c>
      <c r="I24" s="367">
        <v>43.4</v>
      </c>
      <c r="J24" s="368">
        <v>46.1</v>
      </c>
    </row>
    <row r="26" spans="1:10">
      <c r="A26" s="575" t="s">
        <v>169</v>
      </c>
      <c r="B26" s="575"/>
      <c r="C26" s="575"/>
      <c r="D26" s="575"/>
      <c r="E26" s="575"/>
      <c r="F26" s="575"/>
      <c r="G26" s="575"/>
      <c r="H26" s="575"/>
      <c r="I26" s="575"/>
      <c r="J26" s="575"/>
    </row>
    <row r="27" spans="1:10">
      <c r="A27" s="232" t="s">
        <v>172</v>
      </c>
      <c r="B27" s="232"/>
      <c r="C27" s="232"/>
      <c r="D27" s="232"/>
      <c r="E27" s="232"/>
      <c r="F27" s="232"/>
      <c r="G27" s="232"/>
      <c r="H27" s="232"/>
      <c r="I27" s="232"/>
      <c r="J27" s="232"/>
    </row>
    <row r="28" spans="1:10">
      <c r="A28" s="232"/>
      <c r="B28" s="232" t="s">
        <v>173</v>
      </c>
      <c r="C28" s="232"/>
      <c r="D28" s="232"/>
      <c r="E28" s="232"/>
      <c r="F28" s="232"/>
      <c r="G28" s="232"/>
      <c r="H28" s="232"/>
      <c r="I28" s="232"/>
      <c r="J28" s="232"/>
    </row>
    <row r="29" spans="1:10">
      <c r="A29" s="232"/>
      <c r="B29" s="232" t="s">
        <v>174</v>
      </c>
      <c r="C29" s="232"/>
      <c r="D29" s="232"/>
      <c r="E29" s="232"/>
      <c r="F29" s="232"/>
      <c r="G29" s="232"/>
      <c r="H29" s="232"/>
      <c r="I29" s="232"/>
      <c r="J29" s="232"/>
    </row>
  </sheetData>
  <mergeCells count="2">
    <mergeCell ref="A1:F1"/>
    <mergeCell ref="A26:J2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&amp;C&amp;14第１２表　平均年齢の推移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W55"/>
  <sheetViews>
    <sheetView view="pageLayout" topLeftCell="A10" zoomScale="60" zoomScaleNormal="100" zoomScaleSheetLayoutView="100" zoomScalePageLayoutView="60" workbookViewId="0">
      <selection activeCell="K14" sqref="K14"/>
    </sheetView>
  </sheetViews>
  <sheetFormatPr defaultRowHeight="13.5"/>
  <cols>
    <col min="1" max="1" width="9" style="50"/>
    <col min="2" max="2" width="5.5" style="49" bestFit="1" customWidth="1"/>
    <col min="3" max="22" width="7.625" style="50" customWidth="1"/>
    <col min="23" max="23" width="7.625" style="166" customWidth="1"/>
    <col min="24" max="16384" width="9" style="50"/>
  </cols>
  <sheetData>
    <row r="1" spans="1:23" ht="13.5" customHeight="1">
      <c r="A1" s="200" t="s">
        <v>138</v>
      </c>
      <c r="B1" s="432" t="s">
        <v>53</v>
      </c>
      <c r="C1" s="435" t="s">
        <v>39</v>
      </c>
      <c r="D1" s="435" t="s">
        <v>20</v>
      </c>
      <c r="E1" s="435" t="s">
        <v>21</v>
      </c>
      <c r="F1" s="435" t="s">
        <v>22</v>
      </c>
      <c r="G1" s="435" t="s">
        <v>23</v>
      </c>
      <c r="H1" s="435" t="s">
        <v>24</v>
      </c>
      <c r="I1" s="435" t="s">
        <v>25</v>
      </c>
      <c r="J1" s="435" t="s">
        <v>26</v>
      </c>
      <c r="K1" s="435" t="s">
        <v>27</v>
      </c>
      <c r="L1" s="435" t="s">
        <v>1</v>
      </c>
      <c r="M1" s="432" t="s">
        <v>53</v>
      </c>
      <c r="N1" s="435" t="s">
        <v>39</v>
      </c>
      <c r="O1" s="435" t="s">
        <v>20</v>
      </c>
      <c r="P1" s="435" t="s">
        <v>21</v>
      </c>
      <c r="Q1" s="435" t="s">
        <v>22</v>
      </c>
      <c r="R1" s="435" t="s">
        <v>23</v>
      </c>
      <c r="S1" s="435" t="s">
        <v>24</v>
      </c>
      <c r="T1" s="435" t="s">
        <v>25</v>
      </c>
      <c r="U1" s="435" t="s">
        <v>26</v>
      </c>
      <c r="V1" s="435" t="s">
        <v>27</v>
      </c>
      <c r="W1" s="446" t="s">
        <v>1</v>
      </c>
    </row>
    <row r="2" spans="1:23">
      <c r="A2" s="201"/>
      <c r="B2" s="433" t="s">
        <v>139</v>
      </c>
      <c r="C2" s="369">
        <v>4</v>
      </c>
      <c r="D2" s="369">
        <v>3</v>
      </c>
      <c r="E2" s="369">
        <v>49</v>
      </c>
      <c r="F2" s="369">
        <v>26</v>
      </c>
      <c r="G2" s="369">
        <v>31</v>
      </c>
      <c r="H2" s="369">
        <v>16</v>
      </c>
      <c r="I2" s="369">
        <v>23</v>
      </c>
      <c r="J2" s="369">
        <v>14</v>
      </c>
      <c r="K2" s="370">
        <v>16</v>
      </c>
      <c r="L2" s="440">
        <f t="shared" ref="L2:L54" si="0">SUM(C2:K2)</f>
        <v>182</v>
      </c>
      <c r="M2" s="433">
        <v>53</v>
      </c>
      <c r="N2" s="369">
        <v>34</v>
      </c>
      <c r="O2" s="369">
        <v>23</v>
      </c>
      <c r="P2" s="369">
        <v>83</v>
      </c>
      <c r="Q2" s="369">
        <v>42</v>
      </c>
      <c r="R2" s="369">
        <v>48</v>
      </c>
      <c r="S2" s="369">
        <v>25</v>
      </c>
      <c r="T2" s="369">
        <v>48</v>
      </c>
      <c r="U2" s="369">
        <v>40</v>
      </c>
      <c r="V2" s="370">
        <v>51</v>
      </c>
      <c r="W2" s="440">
        <f t="shared" ref="W2:W54" si="1">SUM(N2:V2)</f>
        <v>394</v>
      </c>
    </row>
    <row r="3" spans="1:23">
      <c r="A3" s="201"/>
      <c r="B3" s="433">
        <v>1</v>
      </c>
      <c r="C3" s="369">
        <v>12</v>
      </c>
      <c r="D3" s="369">
        <v>6</v>
      </c>
      <c r="E3" s="369">
        <v>37</v>
      </c>
      <c r="F3" s="369">
        <v>34</v>
      </c>
      <c r="G3" s="369">
        <v>41</v>
      </c>
      <c r="H3" s="369">
        <v>25</v>
      </c>
      <c r="I3" s="369">
        <v>23</v>
      </c>
      <c r="J3" s="369">
        <v>17</v>
      </c>
      <c r="K3" s="370">
        <v>9</v>
      </c>
      <c r="L3" s="440">
        <f t="shared" si="0"/>
        <v>204</v>
      </c>
      <c r="M3" s="433">
        <v>54</v>
      </c>
      <c r="N3" s="369">
        <v>16</v>
      </c>
      <c r="O3" s="369">
        <v>18</v>
      </c>
      <c r="P3" s="369">
        <v>54</v>
      </c>
      <c r="Q3" s="369">
        <v>40</v>
      </c>
      <c r="R3" s="369">
        <v>25</v>
      </c>
      <c r="S3" s="369">
        <v>33</v>
      </c>
      <c r="T3" s="369">
        <v>30</v>
      </c>
      <c r="U3" s="369">
        <v>25</v>
      </c>
      <c r="V3" s="370">
        <v>31</v>
      </c>
      <c r="W3" s="440">
        <f t="shared" si="1"/>
        <v>272</v>
      </c>
    </row>
    <row r="4" spans="1:23">
      <c r="A4" s="201"/>
      <c r="B4" s="433">
        <v>2</v>
      </c>
      <c r="C4" s="369">
        <v>7</v>
      </c>
      <c r="D4" s="369">
        <v>7</v>
      </c>
      <c r="E4" s="369">
        <v>56</v>
      </c>
      <c r="F4" s="369">
        <v>27</v>
      </c>
      <c r="G4" s="369">
        <v>47</v>
      </c>
      <c r="H4" s="369">
        <v>24</v>
      </c>
      <c r="I4" s="369">
        <v>21</v>
      </c>
      <c r="J4" s="369">
        <v>19</v>
      </c>
      <c r="K4" s="370">
        <v>19</v>
      </c>
      <c r="L4" s="440">
        <f t="shared" si="0"/>
        <v>227</v>
      </c>
      <c r="M4" s="433">
        <v>55</v>
      </c>
      <c r="N4" s="369">
        <v>24</v>
      </c>
      <c r="O4" s="369">
        <v>27</v>
      </c>
      <c r="P4" s="369">
        <v>104</v>
      </c>
      <c r="Q4" s="369">
        <v>56</v>
      </c>
      <c r="R4" s="369">
        <v>45</v>
      </c>
      <c r="S4" s="369">
        <v>38</v>
      </c>
      <c r="T4" s="369">
        <v>36</v>
      </c>
      <c r="U4" s="369">
        <v>34</v>
      </c>
      <c r="V4" s="370">
        <v>37</v>
      </c>
      <c r="W4" s="440">
        <f t="shared" si="1"/>
        <v>401</v>
      </c>
    </row>
    <row r="5" spans="1:23">
      <c r="A5" s="201"/>
      <c r="B5" s="433">
        <v>3</v>
      </c>
      <c r="C5" s="369">
        <v>7</v>
      </c>
      <c r="D5" s="369">
        <v>13</v>
      </c>
      <c r="E5" s="369">
        <v>53</v>
      </c>
      <c r="F5" s="369">
        <v>18</v>
      </c>
      <c r="G5" s="369">
        <v>34</v>
      </c>
      <c r="H5" s="369">
        <v>24</v>
      </c>
      <c r="I5" s="369">
        <v>26</v>
      </c>
      <c r="J5" s="369">
        <v>19</v>
      </c>
      <c r="K5" s="370">
        <v>23</v>
      </c>
      <c r="L5" s="440">
        <f t="shared" si="0"/>
        <v>217</v>
      </c>
      <c r="M5" s="433">
        <v>56</v>
      </c>
      <c r="N5" s="369">
        <v>17</v>
      </c>
      <c r="O5" s="369">
        <v>30</v>
      </c>
      <c r="P5" s="369">
        <v>68</v>
      </c>
      <c r="Q5" s="369">
        <v>48</v>
      </c>
      <c r="R5" s="369">
        <v>38</v>
      </c>
      <c r="S5" s="369">
        <v>39</v>
      </c>
      <c r="T5" s="369">
        <v>48</v>
      </c>
      <c r="U5" s="369">
        <v>32</v>
      </c>
      <c r="V5" s="370">
        <v>33</v>
      </c>
      <c r="W5" s="440">
        <f t="shared" si="1"/>
        <v>353</v>
      </c>
    </row>
    <row r="6" spans="1:23">
      <c r="A6" s="201"/>
      <c r="B6" s="433">
        <v>4</v>
      </c>
      <c r="C6" s="369">
        <v>12</v>
      </c>
      <c r="D6" s="369">
        <v>9</v>
      </c>
      <c r="E6" s="369">
        <v>40</v>
      </c>
      <c r="F6" s="369">
        <v>34</v>
      </c>
      <c r="G6" s="369">
        <v>33</v>
      </c>
      <c r="H6" s="369">
        <v>25</v>
      </c>
      <c r="I6" s="369">
        <v>11</v>
      </c>
      <c r="J6" s="369">
        <v>21</v>
      </c>
      <c r="K6" s="370">
        <v>25</v>
      </c>
      <c r="L6" s="440">
        <f t="shared" si="0"/>
        <v>210</v>
      </c>
      <c r="M6" s="433">
        <v>57</v>
      </c>
      <c r="N6" s="369">
        <v>14</v>
      </c>
      <c r="O6" s="369">
        <v>18</v>
      </c>
      <c r="P6" s="369">
        <v>68</v>
      </c>
      <c r="Q6" s="369">
        <v>40</v>
      </c>
      <c r="R6" s="369">
        <v>32</v>
      </c>
      <c r="S6" s="369">
        <v>38</v>
      </c>
      <c r="T6" s="369">
        <v>39</v>
      </c>
      <c r="U6" s="369">
        <v>26</v>
      </c>
      <c r="V6" s="370">
        <v>31</v>
      </c>
      <c r="W6" s="440">
        <f t="shared" si="1"/>
        <v>306</v>
      </c>
    </row>
    <row r="7" spans="1:23">
      <c r="A7" s="201"/>
      <c r="B7" s="433">
        <v>5</v>
      </c>
      <c r="C7" s="369">
        <v>9</v>
      </c>
      <c r="D7" s="369">
        <v>14</v>
      </c>
      <c r="E7" s="369">
        <v>41</v>
      </c>
      <c r="F7" s="369">
        <v>28</v>
      </c>
      <c r="G7" s="369">
        <v>31</v>
      </c>
      <c r="H7" s="369">
        <v>15</v>
      </c>
      <c r="I7" s="369">
        <v>13</v>
      </c>
      <c r="J7" s="369">
        <v>25</v>
      </c>
      <c r="K7" s="370">
        <v>32</v>
      </c>
      <c r="L7" s="440">
        <f t="shared" si="0"/>
        <v>208</v>
      </c>
      <c r="M7" s="433">
        <v>58</v>
      </c>
      <c r="N7" s="369">
        <v>15</v>
      </c>
      <c r="O7" s="369">
        <v>22</v>
      </c>
      <c r="P7" s="369">
        <v>63</v>
      </c>
      <c r="Q7" s="369">
        <v>42</v>
      </c>
      <c r="R7" s="369">
        <v>40</v>
      </c>
      <c r="S7" s="369">
        <v>30</v>
      </c>
      <c r="T7" s="369">
        <v>35</v>
      </c>
      <c r="U7" s="369">
        <v>27</v>
      </c>
      <c r="V7" s="370">
        <v>20</v>
      </c>
      <c r="W7" s="440">
        <f t="shared" si="1"/>
        <v>294</v>
      </c>
    </row>
    <row r="8" spans="1:23">
      <c r="A8" s="201"/>
      <c r="B8" s="433">
        <v>6</v>
      </c>
      <c r="C8" s="369">
        <v>8</v>
      </c>
      <c r="D8" s="369">
        <v>10</v>
      </c>
      <c r="E8" s="369">
        <v>45</v>
      </c>
      <c r="F8" s="369">
        <v>28</v>
      </c>
      <c r="G8" s="369">
        <v>26</v>
      </c>
      <c r="H8" s="369">
        <v>30</v>
      </c>
      <c r="I8" s="369">
        <v>20</v>
      </c>
      <c r="J8" s="369">
        <v>19</v>
      </c>
      <c r="K8" s="370">
        <v>24</v>
      </c>
      <c r="L8" s="440">
        <f t="shared" si="0"/>
        <v>210</v>
      </c>
      <c r="M8" s="433">
        <v>59</v>
      </c>
      <c r="N8" s="369">
        <v>19</v>
      </c>
      <c r="O8" s="369">
        <v>21</v>
      </c>
      <c r="P8" s="369">
        <v>60</v>
      </c>
      <c r="Q8" s="369">
        <v>42</v>
      </c>
      <c r="R8" s="369">
        <v>24</v>
      </c>
      <c r="S8" s="369">
        <v>20</v>
      </c>
      <c r="T8" s="369">
        <v>33</v>
      </c>
      <c r="U8" s="369">
        <v>20</v>
      </c>
      <c r="V8" s="370">
        <v>20</v>
      </c>
      <c r="W8" s="440">
        <f t="shared" si="1"/>
        <v>259</v>
      </c>
    </row>
    <row r="9" spans="1:23">
      <c r="A9" s="201"/>
      <c r="B9" s="433">
        <v>7</v>
      </c>
      <c r="C9" s="369">
        <v>9</v>
      </c>
      <c r="D9" s="369">
        <v>10</v>
      </c>
      <c r="E9" s="369">
        <v>37</v>
      </c>
      <c r="F9" s="369">
        <v>31</v>
      </c>
      <c r="G9" s="369">
        <v>30</v>
      </c>
      <c r="H9" s="369">
        <v>24</v>
      </c>
      <c r="I9" s="369">
        <v>21</v>
      </c>
      <c r="J9" s="369">
        <v>22</v>
      </c>
      <c r="K9" s="370">
        <v>35</v>
      </c>
      <c r="L9" s="440">
        <f t="shared" si="0"/>
        <v>219</v>
      </c>
      <c r="M9" s="433">
        <v>60</v>
      </c>
      <c r="N9" s="369">
        <v>17</v>
      </c>
      <c r="O9" s="369">
        <v>19</v>
      </c>
      <c r="P9" s="369">
        <v>53</v>
      </c>
      <c r="Q9" s="369">
        <v>35</v>
      </c>
      <c r="R9" s="369">
        <v>28</v>
      </c>
      <c r="S9" s="369">
        <v>30</v>
      </c>
      <c r="T9" s="369">
        <v>24</v>
      </c>
      <c r="U9" s="369">
        <v>18</v>
      </c>
      <c r="V9" s="370">
        <v>24</v>
      </c>
      <c r="W9" s="440">
        <f t="shared" si="1"/>
        <v>248</v>
      </c>
    </row>
    <row r="10" spans="1:23">
      <c r="A10" s="201"/>
      <c r="B10" s="433">
        <v>8</v>
      </c>
      <c r="C10" s="369">
        <v>10</v>
      </c>
      <c r="D10" s="369">
        <v>16</v>
      </c>
      <c r="E10" s="369">
        <v>33</v>
      </c>
      <c r="F10" s="369">
        <v>28</v>
      </c>
      <c r="G10" s="369">
        <v>22</v>
      </c>
      <c r="H10" s="369">
        <v>26</v>
      </c>
      <c r="I10" s="369">
        <v>22</v>
      </c>
      <c r="J10" s="369">
        <v>27</v>
      </c>
      <c r="K10" s="370">
        <v>35</v>
      </c>
      <c r="L10" s="440">
        <f t="shared" si="0"/>
        <v>219</v>
      </c>
      <c r="M10" s="433">
        <v>61</v>
      </c>
      <c r="N10" s="369">
        <v>18</v>
      </c>
      <c r="O10" s="369">
        <v>20</v>
      </c>
      <c r="P10" s="369">
        <v>63</v>
      </c>
      <c r="Q10" s="369">
        <v>46</v>
      </c>
      <c r="R10" s="369">
        <v>34</v>
      </c>
      <c r="S10" s="369">
        <v>30</v>
      </c>
      <c r="T10" s="369">
        <v>39</v>
      </c>
      <c r="U10" s="369">
        <v>20</v>
      </c>
      <c r="V10" s="370">
        <v>20</v>
      </c>
      <c r="W10" s="440">
        <f t="shared" si="1"/>
        <v>290</v>
      </c>
    </row>
    <row r="11" spans="1:23">
      <c r="A11" s="201"/>
      <c r="B11" s="433">
        <v>9</v>
      </c>
      <c r="C11" s="369">
        <v>9</v>
      </c>
      <c r="D11" s="369">
        <v>14</v>
      </c>
      <c r="E11" s="369">
        <v>28</v>
      </c>
      <c r="F11" s="369">
        <v>27</v>
      </c>
      <c r="G11" s="369">
        <v>22</v>
      </c>
      <c r="H11" s="369">
        <v>6</v>
      </c>
      <c r="I11" s="369">
        <v>28</v>
      </c>
      <c r="J11" s="369">
        <v>22</v>
      </c>
      <c r="K11" s="370">
        <v>49</v>
      </c>
      <c r="L11" s="440">
        <f t="shared" si="0"/>
        <v>205</v>
      </c>
      <c r="M11" s="433">
        <v>62</v>
      </c>
      <c r="N11" s="369">
        <v>9</v>
      </c>
      <c r="O11" s="369">
        <v>24</v>
      </c>
      <c r="P11" s="369">
        <v>62</v>
      </c>
      <c r="Q11" s="369">
        <v>30</v>
      </c>
      <c r="R11" s="369">
        <v>19</v>
      </c>
      <c r="S11" s="369">
        <v>21</v>
      </c>
      <c r="T11" s="369">
        <v>24</v>
      </c>
      <c r="U11" s="369">
        <v>18</v>
      </c>
      <c r="V11" s="370">
        <v>34</v>
      </c>
      <c r="W11" s="440">
        <f t="shared" si="1"/>
        <v>241</v>
      </c>
    </row>
    <row r="12" spans="1:23">
      <c r="A12" s="201"/>
      <c r="B12" s="433">
        <v>10</v>
      </c>
      <c r="C12" s="369">
        <v>17</v>
      </c>
      <c r="D12" s="369">
        <v>9</v>
      </c>
      <c r="E12" s="369">
        <v>33</v>
      </c>
      <c r="F12" s="369">
        <v>26</v>
      </c>
      <c r="G12" s="369">
        <v>20</v>
      </c>
      <c r="H12" s="369">
        <v>17</v>
      </c>
      <c r="I12" s="369">
        <v>18</v>
      </c>
      <c r="J12" s="369">
        <v>26</v>
      </c>
      <c r="K12" s="370">
        <v>33</v>
      </c>
      <c r="L12" s="440">
        <f t="shared" si="0"/>
        <v>199</v>
      </c>
      <c r="M12" s="433">
        <v>63</v>
      </c>
      <c r="N12" s="369">
        <v>18</v>
      </c>
      <c r="O12" s="369">
        <v>15</v>
      </c>
      <c r="P12" s="369">
        <v>46</v>
      </c>
      <c r="Q12" s="369">
        <v>30</v>
      </c>
      <c r="R12" s="369">
        <v>15</v>
      </c>
      <c r="S12" s="369">
        <v>16</v>
      </c>
      <c r="T12" s="369">
        <v>24</v>
      </c>
      <c r="U12" s="369">
        <v>13</v>
      </c>
      <c r="V12" s="370">
        <v>23</v>
      </c>
      <c r="W12" s="440">
        <f t="shared" si="1"/>
        <v>200</v>
      </c>
    </row>
    <row r="13" spans="1:23">
      <c r="A13" s="201"/>
      <c r="B13" s="433">
        <v>11</v>
      </c>
      <c r="C13" s="369">
        <v>8</v>
      </c>
      <c r="D13" s="369">
        <v>14</v>
      </c>
      <c r="E13" s="369">
        <v>27</v>
      </c>
      <c r="F13" s="369">
        <v>21</v>
      </c>
      <c r="G13" s="369">
        <v>14</v>
      </c>
      <c r="H13" s="369">
        <v>23</v>
      </c>
      <c r="I13" s="369">
        <v>28</v>
      </c>
      <c r="J13" s="369">
        <v>30</v>
      </c>
      <c r="K13" s="370">
        <v>42</v>
      </c>
      <c r="L13" s="440">
        <f t="shared" si="0"/>
        <v>207</v>
      </c>
      <c r="M13" s="433">
        <v>64</v>
      </c>
      <c r="N13" s="369">
        <v>20</v>
      </c>
      <c r="O13" s="369">
        <v>12</v>
      </c>
      <c r="P13" s="369">
        <v>55</v>
      </c>
      <c r="Q13" s="369">
        <v>35</v>
      </c>
      <c r="R13" s="369">
        <v>20</v>
      </c>
      <c r="S13" s="369">
        <v>25</v>
      </c>
      <c r="T13" s="369">
        <v>26</v>
      </c>
      <c r="U13" s="369">
        <v>9</v>
      </c>
      <c r="V13" s="370">
        <v>19</v>
      </c>
      <c r="W13" s="440">
        <f t="shared" si="1"/>
        <v>221</v>
      </c>
    </row>
    <row r="14" spans="1:23">
      <c r="A14" s="201"/>
      <c r="B14" s="433">
        <v>12</v>
      </c>
      <c r="C14" s="369">
        <v>13</v>
      </c>
      <c r="D14" s="369">
        <v>8</v>
      </c>
      <c r="E14" s="369">
        <v>36</v>
      </c>
      <c r="F14" s="369">
        <v>22</v>
      </c>
      <c r="G14" s="369">
        <v>17</v>
      </c>
      <c r="H14" s="369">
        <v>15</v>
      </c>
      <c r="I14" s="369">
        <v>24</v>
      </c>
      <c r="J14" s="369">
        <v>26</v>
      </c>
      <c r="K14" s="370">
        <v>37</v>
      </c>
      <c r="L14" s="440">
        <f t="shared" si="0"/>
        <v>198</v>
      </c>
      <c r="M14" s="433">
        <v>65</v>
      </c>
      <c r="N14" s="369">
        <v>14</v>
      </c>
      <c r="O14" s="369">
        <v>11</v>
      </c>
      <c r="P14" s="369">
        <v>40</v>
      </c>
      <c r="Q14" s="369">
        <v>31</v>
      </c>
      <c r="R14" s="369">
        <v>11</v>
      </c>
      <c r="S14" s="369">
        <v>17</v>
      </c>
      <c r="T14" s="369">
        <v>24</v>
      </c>
      <c r="U14" s="369">
        <v>9</v>
      </c>
      <c r="V14" s="370">
        <v>10</v>
      </c>
      <c r="W14" s="440">
        <f t="shared" si="1"/>
        <v>167</v>
      </c>
    </row>
    <row r="15" spans="1:23">
      <c r="A15" s="201"/>
      <c r="B15" s="433">
        <v>13</v>
      </c>
      <c r="C15" s="369">
        <v>14</v>
      </c>
      <c r="D15" s="369">
        <v>13</v>
      </c>
      <c r="E15" s="369">
        <v>33</v>
      </c>
      <c r="F15" s="369">
        <v>22</v>
      </c>
      <c r="G15" s="369">
        <v>22</v>
      </c>
      <c r="H15" s="369">
        <v>18</v>
      </c>
      <c r="I15" s="369">
        <v>29</v>
      </c>
      <c r="J15" s="369">
        <v>17</v>
      </c>
      <c r="K15" s="370">
        <v>31</v>
      </c>
      <c r="L15" s="440">
        <f t="shared" si="0"/>
        <v>199</v>
      </c>
      <c r="M15" s="433">
        <v>66</v>
      </c>
      <c r="N15" s="369">
        <v>22</v>
      </c>
      <c r="O15" s="369">
        <v>14</v>
      </c>
      <c r="P15" s="369">
        <v>40</v>
      </c>
      <c r="Q15" s="369">
        <v>27</v>
      </c>
      <c r="R15" s="369">
        <v>7</v>
      </c>
      <c r="S15" s="369">
        <v>17</v>
      </c>
      <c r="T15" s="369">
        <v>23</v>
      </c>
      <c r="U15" s="369">
        <v>13</v>
      </c>
      <c r="V15" s="370">
        <v>18</v>
      </c>
      <c r="W15" s="440">
        <f t="shared" si="1"/>
        <v>181</v>
      </c>
    </row>
    <row r="16" spans="1:23">
      <c r="A16" s="201"/>
      <c r="B16" s="433">
        <v>14</v>
      </c>
      <c r="C16" s="369">
        <v>12</v>
      </c>
      <c r="D16" s="369">
        <v>11</v>
      </c>
      <c r="E16" s="369">
        <v>19</v>
      </c>
      <c r="F16" s="369">
        <v>18</v>
      </c>
      <c r="G16" s="369">
        <v>29</v>
      </c>
      <c r="H16" s="369">
        <v>18</v>
      </c>
      <c r="I16" s="369">
        <v>20</v>
      </c>
      <c r="J16" s="369">
        <v>14</v>
      </c>
      <c r="K16" s="370">
        <v>29</v>
      </c>
      <c r="L16" s="440">
        <f t="shared" si="0"/>
        <v>170</v>
      </c>
      <c r="M16" s="433">
        <v>67</v>
      </c>
      <c r="N16" s="369">
        <v>19</v>
      </c>
      <c r="O16" s="369">
        <v>20</v>
      </c>
      <c r="P16" s="369">
        <v>41</v>
      </c>
      <c r="Q16" s="369">
        <v>24</v>
      </c>
      <c r="R16" s="369">
        <v>18</v>
      </c>
      <c r="S16" s="369">
        <v>21</v>
      </c>
      <c r="T16" s="369">
        <v>34</v>
      </c>
      <c r="U16" s="369">
        <v>16</v>
      </c>
      <c r="V16" s="370">
        <v>27</v>
      </c>
      <c r="W16" s="440">
        <f t="shared" si="1"/>
        <v>220</v>
      </c>
    </row>
    <row r="17" spans="1:23">
      <c r="A17" s="201"/>
      <c r="B17" s="433">
        <v>15</v>
      </c>
      <c r="C17" s="369">
        <v>15</v>
      </c>
      <c r="D17" s="369">
        <v>10</v>
      </c>
      <c r="E17" s="369">
        <v>24</v>
      </c>
      <c r="F17" s="369">
        <v>23</v>
      </c>
      <c r="G17" s="369">
        <v>27</v>
      </c>
      <c r="H17" s="369">
        <v>8</v>
      </c>
      <c r="I17" s="369">
        <v>23</v>
      </c>
      <c r="J17" s="369">
        <v>26</v>
      </c>
      <c r="K17" s="370">
        <v>38</v>
      </c>
      <c r="L17" s="440">
        <f t="shared" si="0"/>
        <v>194</v>
      </c>
      <c r="M17" s="433">
        <v>68</v>
      </c>
      <c r="N17" s="369">
        <v>12</v>
      </c>
      <c r="O17" s="369">
        <v>18</v>
      </c>
      <c r="P17" s="369">
        <v>36</v>
      </c>
      <c r="Q17" s="369">
        <v>26</v>
      </c>
      <c r="R17" s="369">
        <v>23</v>
      </c>
      <c r="S17" s="369">
        <v>20</v>
      </c>
      <c r="T17" s="369">
        <v>24</v>
      </c>
      <c r="U17" s="369">
        <v>10</v>
      </c>
      <c r="V17" s="370">
        <v>19</v>
      </c>
      <c r="W17" s="440">
        <f t="shared" si="1"/>
        <v>188</v>
      </c>
    </row>
    <row r="18" spans="1:23">
      <c r="A18" s="201"/>
      <c r="B18" s="433">
        <v>16</v>
      </c>
      <c r="C18" s="369">
        <v>14</v>
      </c>
      <c r="D18" s="369">
        <v>10</v>
      </c>
      <c r="E18" s="369">
        <v>19</v>
      </c>
      <c r="F18" s="369">
        <v>16</v>
      </c>
      <c r="G18" s="369">
        <v>25</v>
      </c>
      <c r="H18" s="369">
        <v>19</v>
      </c>
      <c r="I18" s="369">
        <v>22</v>
      </c>
      <c r="J18" s="369">
        <v>20</v>
      </c>
      <c r="K18" s="370">
        <v>29</v>
      </c>
      <c r="L18" s="440">
        <f t="shared" si="0"/>
        <v>174</v>
      </c>
      <c r="M18" s="433">
        <v>69</v>
      </c>
      <c r="N18" s="369">
        <v>13</v>
      </c>
      <c r="O18" s="369">
        <v>23</v>
      </c>
      <c r="P18" s="369">
        <v>39</v>
      </c>
      <c r="Q18" s="369">
        <v>30</v>
      </c>
      <c r="R18" s="369">
        <v>24</v>
      </c>
      <c r="S18" s="369">
        <v>20</v>
      </c>
      <c r="T18" s="369">
        <v>35</v>
      </c>
      <c r="U18" s="369">
        <v>19</v>
      </c>
      <c r="V18" s="370">
        <v>24</v>
      </c>
      <c r="W18" s="440">
        <f t="shared" si="1"/>
        <v>227</v>
      </c>
    </row>
    <row r="19" spans="1:23">
      <c r="A19" s="201"/>
      <c r="B19" s="433">
        <v>17</v>
      </c>
      <c r="C19" s="369">
        <v>11</v>
      </c>
      <c r="D19" s="369">
        <v>11</v>
      </c>
      <c r="E19" s="369">
        <v>14</v>
      </c>
      <c r="F19" s="369">
        <v>20</v>
      </c>
      <c r="G19" s="369">
        <v>29</v>
      </c>
      <c r="H19" s="369">
        <v>25</v>
      </c>
      <c r="I19" s="369">
        <v>26</v>
      </c>
      <c r="J19" s="369">
        <v>25</v>
      </c>
      <c r="K19" s="370">
        <v>23</v>
      </c>
      <c r="L19" s="440">
        <f t="shared" si="0"/>
        <v>184</v>
      </c>
      <c r="M19" s="433">
        <v>70</v>
      </c>
      <c r="N19" s="369">
        <v>11</v>
      </c>
      <c r="O19" s="369">
        <v>30</v>
      </c>
      <c r="P19" s="369">
        <v>35</v>
      </c>
      <c r="Q19" s="369">
        <v>29</v>
      </c>
      <c r="R19" s="369">
        <v>30</v>
      </c>
      <c r="S19" s="369">
        <v>27</v>
      </c>
      <c r="T19" s="369">
        <v>27</v>
      </c>
      <c r="U19" s="369">
        <v>12</v>
      </c>
      <c r="V19" s="370">
        <v>21</v>
      </c>
      <c r="W19" s="440">
        <f t="shared" si="1"/>
        <v>222</v>
      </c>
    </row>
    <row r="20" spans="1:23">
      <c r="A20" s="201"/>
      <c r="B20" s="433">
        <v>18</v>
      </c>
      <c r="C20" s="369">
        <v>14</v>
      </c>
      <c r="D20" s="369">
        <v>13</v>
      </c>
      <c r="E20" s="369">
        <v>22</v>
      </c>
      <c r="F20" s="369">
        <v>14</v>
      </c>
      <c r="G20" s="369">
        <v>34</v>
      </c>
      <c r="H20" s="369">
        <v>24</v>
      </c>
      <c r="I20" s="369">
        <v>30</v>
      </c>
      <c r="J20" s="369">
        <v>14</v>
      </c>
      <c r="K20" s="370">
        <v>33</v>
      </c>
      <c r="L20" s="440">
        <f t="shared" si="0"/>
        <v>198</v>
      </c>
      <c r="M20" s="433">
        <v>71</v>
      </c>
      <c r="N20" s="369">
        <v>20</v>
      </c>
      <c r="O20" s="369">
        <v>24</v>
      </c>
      <c r="P20" s="369">
        <v>50</v>
      </c>
      <c r="Q20" s="369">
        <v>28</v>
      </c>
      <c r="R20" s="369">
        <v>22</v>
      </c>
      <c r="S20" s="369">
        <v>26</v>
      </c>
      <c r="T20" s="369">
        <v>32</v>
      </c>
      <c r="U20" s="369">
        <v>14</v>
      </c>
      <c r="V20" s="370">
        <v>29</v>
      </c>
      <c r="W20" s="440">
        <f t="shared" si="1"/>
        <v>245</v>
      </c>
    </row>
    <row r="21" spans="1:23">
      <c r="A21" s="201"/>
      <c r="B21" s="433">
        <v>19</v>
      </c>
      <c r="C21" s="369">
        <v>14</v>
      </c>
      <c r="D21" s="369">
        <v>8</v>
      </c>
      <c r="E21" s="369">
        <v>30</v>
      </c>
      <c r="F21" s="369">
        <v>17</v>
      </c>
      <c r="G21" s="369">
        <v>26</v>
      </c>
      <c r="H21" s="369">
        <v>20</v>
      </c>
      <c r="I21" s="369">
        <v>22</v>
      </c>
      <c r="J21" s="369">
        <v>16</v>
      </c>
      <c r="K21" s="370">
        <v>20</v>
      </c>
      <c r="L21" s="440">
        <f t="shared" si="0"/>
        <v>173</v>
      </c>
      <c r="M21" s="433">
        <v>72</v>
      </c>
      <c r="N21" s="369">
        <v>18</v>
      </c>
      <c r="O21" s="369">
        <v>23</v>
      </c>
      <c r="P21" s="369">
        <v>31</v>
      </c>
      <c r="Q21" s="369">
        <v>35</v>
      </c>
      <c r="R21" s="369">
        <v>21</v>
      </c>
      <c r="S21" s="369">
        <v>23</v>
      </c>
      <c r="T21" s="369">
        <v>42</v>
      </c>
      <c r="U21" s="369">
        <v>19</v>
      </c>
      <c r="V21" s="370">
        <v>22</v>
      </c>
      <c r="W21" s="440">
        <f t="shared" si="1"/>
        <v>234</v>
      </c>
    </row>
    <row r="22" spans="1:23">
      <c r="A22" s="201"/>
      <c r="B22" s="433">
        <v>20</v>
      </c>
      <c r="C22" s="369">
        <v>10</v>
      </c>
      <c r="D22" s="369">
        <v>20</v>
      </c>
      <c r="E22" s="369">
        <v>36</v>
      </c>
      <c r="F22" s="369">
        <v>29</v>
      </c>
      <c r="G22" s="369">
        <v>20</v>
      </c>
      <c r="H22" s="369">
        <v>20</v>
      </c>
      <c r="I22" s="369">
        <v>24</v>
      </c>
      <c r="J22" s="369">
        <v>19</v>
      </c>
      <c r="K22" s="370">
        <v>27</v>
      </c>
      <c r="L22" s="440">
        <f t="shared" si="0"/>
        <v>205</v>
      </c>
      <c r="M22" s="433">
        <v>73</v>
      </c>
      <c r="N22" s="369">
        <v>20</v>
      </c>
      <c r="O22" s="369">
        <v>28</v>
      </c>
      <c r="P22" s="369">
        <v>40</v>
      </c>
      <c r="Q22" s="369">
        <v>28</v>
      </c>
      <c r="R22" s="369">
        <v>14</v>
      </c>
      <c r="S22" s="369">
        <v>23</v>
      </c>
      <c r="T22" s="369">
        <v>35</v>
      </c>
      <c r="U22" s="369">
        <v>18</v>
      </c>
      <c r="V22" s="370">
        <v>17</v>
      </c>
      <c r="W22" s="440">
        <f t="shared" si="1"/>
        <v>223</v>
      </c>
    </row>
    <row r="23" spans="1:23">
      <c r="A23" s="201"/>
      <c r="B23" s="433">
        <v>21</v>
      </c>
      <c r="C23" s="369">
        <v>12</v>
      </c>
      <c r="D23" s="369">
        <v>24</v>
      </c>
      <c r="E23" s="369">
        <v>40</v>
      </c>
      <c r="F23" s="369">
        <v>28</v>
      </c>
      <c r="G23" s="369">
        <v>20</v>
      </c>
      <c r="H23" s="369">
        <v>23</v>
      </c>
      <c r="I23" s="369">
        <v>26</v>
      </c>
      <c r="J23" s="369">
        <v>16</v>
      </c>
      <c r="K23" s="370">
        <v>27</v>
      </c>
      <c r="L23" s="440">
        <f t="shared" si="0"/>
        <v>216</v>
      </c>
      <c r="M23" s="433">
        <v>74</v>
      </c>
      <c r="N23" s="369">
        <v>12</v>
      </c>
      <c r="O23" s="369">
        <v>20</v>
      </c>
      <c r="P23" s="369">
        <v>33</v>
      </c>
      <c r="Q23" s="369">
        <v>20</v>
      </c>
      <c r="R23" s="369">
        <v>12</v>
      </c>
      <c r="S23" s="369">
        <v>18</v>
      </c>
      <c r="T23" s="369">
        <v>19</v>
      </c>
      <c r="U23" s="369">
        <v>11</v>
      </c>
      <c r="V23" s="370">
        <v>14</v>
      </c>
      <c r="W23" s="440">
        <f t="shared" si="1"/>
        <v>159</v>
      </c>
    </row>
    <row r="24" spans="1:23">
      <c r="A24" s="201"/>
      <c r="B24" s="433">
        <v>22</v>
      </c>
      <c r="C24" s="369">
        <v>21</v>
      </c>
      <c r="D24" s="369">
        <v>12</v>
      </c>
      <c r="E24" s="369">
        <v>45</v>
      </c>
      <c r="F24" s="369">
        <v>27</v>
      </c>
      <c r="G24" s="369">
        <v>24</v>
      </c>
      <c r="H24" s="369">
        <v>32</v>
      </c>
      <c r="I24" s="369">
        <v>23</v>
      </c>
      <c r="J24" s="369">
        <v>31</v>
      </c>
      <c r="K24" s="370">
        <v>17</v>
      </c>
      <c r="L24" s="440">
        <f t="shared" si="0"/>
        <v>232</v>
      </c>
      <c r="M24" s="433">
        <v>75</v>
      </c>
      <c r="N24" s="369">
        <v>12</v>
      </c>
      <c r="O24" s="369">
        <v>10</v>
      </c>
      <c r="P24" s="369">
        <v>30</v>
      </c>
      <c r="Q24" s="369">
        <v>18</v>
      </c>
      <c r="R24" s="369">
        <v>12</v>
      </c>
      <c r="S24" s="369">
        <v>16</v>
      </c>
      <c r="T24" s="369">
        <v>16</v>
      </c>
      <c r="U24" s="369">
        <v>11</v>
      </c>
      <c r="V24" s="370">
        <v>13</v>
      </c>
      <c r="W24" s="440">
        <f t="shared" si="1"/>
        <v>138</v>
      </c>
    </row>
    <row r="25" spans="1:23">
      <c r="A25" s="201"/>
      <c r="B25" s="433">
        <v>23</v>
      </c>
      <c r="C25" s="369">
        <v>17</v>
      </c>
      <c r="D25" s="369">
        <v>19</v>
      </c>
      <c r="E25" s="369">
        <v>56</v>
      </c>
      <c r="F25" s="369">
        <v>35</v>
      </c>
      <c r="G25" s="369">
        <v>13</v>
      </c>
      <c r="H25" s="369">
        <v>23</v>
      </c>
      <c r="I25" s="369">
        <v>22</v>
      </c>
      <c r="J25" s="369">
        <v>22</v>
      </c>
      <c r="K25" s="370">
        <v>17</v>
      </c>
      <c r="L25" s="440">
        <f t="shared" si="0"/>
        <v>224</v>
      </c>
      <c r="M25" s="433">
        <v>76</v>
      </c>
      <c r="N25" s="369">
        <v>17</v>
      </c>
      <c r="O25" s="369">
        <v>14</v>
      </c>
      <c r="P25" s="369">
        <v>25</v>
      </c>
      <c r="Q25" s="369">
        <v>18</v>
      </c>
      <c r="R25" s="369">
        <v>25</v>
      </c>
      <c r="S25" s="369">
        <v>10</v>
      </c>
      <c r="T25" s="369">
        <v>24</v>
      </c>
      <c r="U25" s="369">
        <v>7</v>
      </c>
      <c r="V25" s="370">
        <v>21</v>
      </c>
      <c r="W25" s="440">
        <f t="shared" si="1"/>
        <v>161</v>
      </c>
    </row>
    <row r="26" spans="1:23">
      <c r="A26" s="201"/>
      <c r="B26" s="433">
        <v>24</v>
      </c>
      <c r="C26" s="369">
        <v>17</v>
      </c>
      <c r="D26" s="369">
        <v>24</v>
      </c>
      <c r="E26" s="369">
        <v>62</v>
      </c>
      <c r="F26" s="369">
        <v>42</v>
      </c>
      <c r="G26" s="369">
        <v>18</v>
      </c>
      <c r="H26" s="369">
        <v>34</v>
      </c>
      <c r="I26" s="369">
        <v>28</v>
      </c>
      <c r="J26" s="369">
        <v>22</v>
      </c>
      <c r="K26" s="370">
        <v>19</v>
      </c>
      <c r="L26" s="440">
        <f t="shared" si="0"/>
        <v>266</v>
      </c>
      <c r="M26" s="433">
        <v>77</v>
      </c>
      <c r="N26" s="369">
        <v>15</v>
      </c>
      <c r="O26" s="369">
        <v>18</v>
      </c>
      <c r="P26" s="369">
        <v>25</v>
      </c>
      <c r="Q26" s="369">
        <v>16</v>
      </c>
      <c r="R26" s="369">
        <v>11</v>
      </c>
      <c r="S26" s="369">
        <v>13</v>
      </c>
      <c r="T26" s="369">
        <v>26</v>
      </c>
      <c r="U26" s="369">
        <v>10</v>
      </c>
      <c r="V26" s="370">
        <v>13</v>
      </c>
      <c r="W26" s="440">
        <f t="shared" si="1"/>
        <v>147</v>
      </c>
    </row>
    <row r="27" spans="1:23">
      <c r="A27" s="201"/>
      <c r="B27" s="433">
        <v>25</v>
      </c>
      <c r="C27" s="369">
        <v>17</v>
      </c>
      <c r="D27" s="369">
        <v>29</v>
      </c>
      <c r="E27" s="369">
        <v>63</v>
      </c>
      <c r="F27" s="369">
        <v>42</v>
      </c>
      <c r="G27" s="369">
        <v>18</v>
      </c>
      <c r="H27" s="369">
        <v>34</v>
      </c>
      <c r="I27" s="369">
        <v>22</v>
      </c>
      <c r="J27" s="369">
        <v>26</v>
      </c>
      <c r="K27" s="370">
        <v>9</v>
      </c>
      <c r="L27" s="440">
        <f t="shared" si="0"/>
        <v>260</v>
      </c>
      <c r="M27" s="433">
        <v>78</v>
      </c>
      <c r="N27" s="369">
        <v>14</v>
      </c>
      <c r="O27" s="369">
        <v>17</v>
      </c>
      <c r="P27" s="369">
        <v>28</v>
      </c>
      <c r="Q27" s="369">
        <v>22</v>
      </c>
      <c r="R27" s="369">
        <v>12</v>
      </c>
      <c r="S27" s="369">
        <v>16</v>
      </c>
      <c r="T27" s="369">
        <v>15</v>
      </c>
      <c r="U27" s="369">
        <v>8</v>
      </c>
      <c r="V27" s="370">
        <v>21</v>
      </c>
      <c r="W27" s="440">
        <f t="shared" si="1"/>
        <v>153</v>
      </c>
    </row>
    <row r="28" spans="1:23">
      <c r="A28" s="201"/>
      <c r="B28" s="433">
        <v>26</v>
      </c>
      <c r="C28" s="369">
        <v>24</v>
      </c>
      <c r="D28" s="369">
        <v>23</v>
      </c>
      <c r="E28" s="369">
        <v>82</v>
      </c>
      <c r="F28" s="369">
        <v>43</v>
      </c>
      <c r="G28" s="369">
        <v>13</v>
      </c>
      <c r="H28" s="369">
        <v>33</v>
      </c>
      <c r="I28" s="369">
        <v>21</v>
      </c>
      <c r="J28" s="369">
        <v>18</v>
      </c>
      <c r="K28" s="370">
        <v>23</v>
      </c>
      <c r="L28" s="440">
        <f t="shared" si="0"/>
        <v>280</v>
      </c>
      <c r="M28" s="433">
        <v>79</v>
      </c>
      <c r="N28" s="369">
        <v>14</v>
      </c>
      <c r="O28" s="369">
        <v>20</v>
      </c>
      <c r="P28" s="369">
        <v>23</v>
      </c>
      <c r="Q28" s="369">
        <v>21</v>
      </c>
      <c r="R28" s="369">
        <v>10</v>
      </c>
      <c r="S28" s="369">
        <v>13</v>
      </c>
      <c r="T28" s="369">
        <v>17</v>
      </c>
      <c r="U28" s="369">
        <v>9</v>
      </c>
      <c r="V28" s="370">
        <v>15</v>
      </c>
      <c r="W28" s="440">
        <f t="shared" si="1"/>
        <v>142</v>
      </c>
    </row>
    <row r="29" spans="1:23">
      <c r="A29" s="201"/>
      <c r="B29" s="433">
        <v>27</v>
      </c>
      <c r="C29" s="369">
        <v>19</v>
      </c>
      <c r="D29" s="369">
        <v>20</v>
      </c>
      <c r="E29" s="369">
        <v>73</v>
      </c>
      <c r="F29" s="369">
        <v>51</v>
      </c>
      <c r="G29" s="369">
        <v>22</v>
      </c>
      <c r="H29" s="369">
        <v>22</v>
      </c>
      <c r="I29" s="369">
        <v>17</v>
      </c>
      <c r="J29" s="369">
        <v>14</v>
      </c>
      <c r="K29" s="370">
        <v>11</v>
      </c>
      <c r="L29" s="440">
        <f t="shared" si="0"/>
        <v>249</v>
      </c>
      <c r="M29" s="433">
        <v>80</v>
      </c>
      <c r="N29" s="369">
        <v>12</v>
      </c>
      <c r="O29" s="369">
        <v>12</v>
      </c>
      <c r="P29" s="369">
        <v>23</v>
      </c>
      <c r="Q29" s="369">
        <v>24</v>
      </c>
      <c r="R29" s="369">
        <v>8</v>
      </c>
      <c r="S29" s="369">
        <v>17</v>
      </c>
      <c r="T29" s="369">
        <v>27</v>
      </c>
      <c r="U29" s="369">
        <v>13</v>
      </c>
      <c r="V29" s="370">
        <v>12</v>
      </c>
      <c r="W29" s="440">
        <f t="shared" si="1"/>
        <v>148</v>
      </c>
    </row>
    <row r="30" spans="1:23">
      <c r="A30" s="201"/>
      <c r="B30" s="433">
        <v>28</v>
      </c>
      <c r="C30" s="369">
        <v>28</v>
      </c>
      <c r="D30" s="369">
        <v>34</v>
      </c>
      <c r="E30" s="369">
        <v>86</v>
      </c>
      <c r="F30" s="369">
        <v>57</v>
      </c>
      <c r="G30" s="369">
        <v>15</v>
      </c>
      <c r="H30" s="369">
        <v>21</v>
      </c>
      <c r="I30" s="369">
        <v>20</v>
      </c>
      <c r="J30" s="369">
        <v>12</v>
      </c>
      <c r="K30" s="370">
        <v>18</v>
      </c>
      <c r="L30" s="440">
        <f t="shared" si="0"/>
        <v>291</v>
      </c>
      <c r="M30" s="433">
        <v>81</v>
      </c>
      <c r="N30" s="369">
        <v>9</v>
      </c>
      <c r="O30" s="369">
        <v>13</v>
      </c>
      <c r="P30" s="369">
        <v>15</v>
      </c>
      <c r="Q30" s="369">
        <v>7</v>
      </c>
      <c r="R30" s="369">
        <v>5</v>
      </c>
      <c r="S30" s="369">
        <v>15</v>
      </c>
      <c r="T30" s="369">
        <v>15</v>
      </c>
      <c r="U30" s="369">
        <v>4</v>
      </c>
      <c r="V30" s="370">
        <v>9</v>
      </c>
      <c r="W30" s="440">
        <f t="shared" si="1"/>
        <v>92</v>
      </c>
    </row>
    <row r="31" spans="1:23">
      <c r="A31" s="201"/>
      <c r="B31" s="433">
        <v>29</v>
      </c>
      <c r="C31" s="369">
        <v>10</v>
      </c>
      <c r="D31" s="369">
        <v>23</v>
      </c>
      <c r="E31" s="369">
        <v>108</v>
      </c>
      <c r="F31" s="369">
        <v>56</v>
      </c>
      <c r="G31" s="369">
        <v>33</v>
      </c>
      <c r="H31" s="369">
        <v>27</v>
      </c>
      <c r="I31" s="369">
        <v>19</v>
      </c>
      <c r="J31" s="369">
        <v>19</v>
      </c>
      <c r="K31" s="370">
        <v>14</v>
      </c>
      <c r="L31" s="440">
        <f t="shared" si="0"/>
        <v>309</v>
      </c>
      <c r="M31" s="433">
        <v>82</v>
      </c>
      <c r="N31" s="369">
        <v>4</v>
      </c>
      <c r="O31" s="369">
        <v>5</v>
      </c>
      <c r="P31" s="369">
        <v>12</v>
      </c>
      <c r="Q31" s="369">
        <v>11</v>
      </c>
      <c r="R31" s="369">
        <v>10</v>
      </c>
      <c r="S31" s="369">
        <v>14</v>
      </c>
      <c r="T31" s="369">
        <v>14</v>
      </c>
      <c r="U31" s="369">
        <v>7</v>
      </c>
      <c r="V31" s="370">
        <v>10</v>
      </c>
      <c r="W31" s="440">
        <f t="shared" si="1"/>
        <v>87</v>
      </c>
    </row>
    <row r="32" spans="1:23">
      <c r="A32" s="201"/>
      <c r="B32" s="433">
        <v>30</v>
      </c>
      <c r="C32" s="369">
        <v>24</v>
      </c>
      <c r="D32" s="369">
        <v>26</v>
      </c>
      <c r="E32" s="369">
        <v>90</v>
      </c>
      <c r="F32" s="369">
        <v>39</v>
      </c>
      <c r="G32" s="369">
        <v>29</v>
      </c>
      <c r="H32" s="369">
        <v>35</v>
      </c>
      <c r="I32" s="369">
        <v>23</v>
      </c>
      <c r="J32" s="369">
        <v>11</v>
      </c>
      <c r="K32" s="370">
        <v>8</v>
      </c>
      <c r="L32" s="440">
        <f t="shared" si="0"/>
        <v>285</v>
      </c>
      <c r="M32" s="433">
        <v>83</v>
      </c>
      <c r="N32" s="369">
        <v>5</v>
      </c>
      <c r="O32" s="369">
        <v>7</v>
      </c>
      <c r="P32" s="369">
        <v>14</v>
      </c>
      <c r="Q32" s="369">
        <v>16</v>
      </c>
      <c r="R32" s="369">
        <v>10</v>
      </c>
      <c r="S32" s="369">
        <v>10</v>
      </c>
      <c r="T32" s="369">
        <v>20</v>
      </c>
      <c r="U32" s="369">
        <v>7</v>
      </c>
      <c r="V32" s="370">
        <v>10</v>
      </c>
      <c r="W32" s="440">
        <f t="shared" si="1"/>
        <v>99</v>
      </c>
    </row>
    <row r="33" spans="1:23">
      <c r="A33" s="201"/>
      <c r="B33" s="433">
        <v>31</v>
      </c>
      <c r="C33" s="369">
        <v>21</v>
      </c>
      <c r="D33" s="369">
        <v>20</v>
      </c>
      <c r="E33" s="369">
        <v>93</v>
      </c>
      <c r="F33" s="369">
        <v>38</v>
      </c>
      <c r="G33" s="369">
        <v>37</v>
      </c>
      <c r="H33" s="369">
        <v>19</v>
      </c>
      <c r="I33" s="369">
        <v>28</v>
      </c>
      <c r="J33" s="369">
        <v>16</v>
      </c>
      <c r="K33" s="370">
        <v>18</v>
      </c>
      <c r="L33" s="440">
        <f t="shared" si="0"/>
        <v>290</v>
      </c>
      <c r="M33" s="433">
        <v>84</v>
      </c>
      <c r="N33" s="369">
        <v>11</v>
      </c>
      <c r="O33" s="369">
        <v>10</v>
      </c>
      <c r="P33" s="369">
        <v>13</v>
      </c>
      <c r="Q33" s="369">
        <v>14</v>
      </c>
      <c r="R33" s="369">
        <v>15</v>
      </c>
      <c r="S33" s="369">
        <v>11</v>
      </c>
      <c r="T33" s="369">
        <v>16</v>
      </c>
      <c r="U33" s="369">
        <v>5</v>
      </c>
      <c r="V33" s="370">
        <v>9</v>
      </c>
      <c r="W33" s="440">
        <f t="shared" si="1"/>
        <v>104</v>
      </c>
    </row>
    <row r="34" spans="1:23">
      <c r="A34" s="201"/>
      <c r="B34" s="433">
        <v>32</v>
      </c>
      <c r="C34" s="369">
        <v>21</v>
      </c>
      <c r="D34" s="369">
        <v>19</v>
      </c>
      <c r="E34" s="369">
        <v>86</v>
      </c>
      <c r="F34" s="369">
        <v>46</v>
      </c>
      <c r="G34" s="369">
        <v>28</v>
      </c>
      <c r="H34" s="369">
        <v>32</v>
      </c>
      <c r="I34" s="369">
        <v>29</v>
      </c>
      <c r="J34" s="369">
        <v>17</v>
      </c>
      <c r="K34" s="370">
        <v>9</v>
      </c>
      <c r="L34" s="440">
        <f t="shared" si="0"/>
        <v>287</v>
      </c>
      <c r="M34" s="433">
        <v>85</v>
      </c>
      <c r="N34" s="369">
        <v>8</v>
      </c>
      <c r="O34" s="369">
        <v>8</v>
      </c>
      <c r="P34" s="369">
        <v>17</v>
      </c>
      <c r="Q34" s="369">
        <v>11</v>
      </c>
      <c r="R34" s="369">
        <v>4</v>
      </c>
      <c r="S34" s="369">
        <v>10</v>
      </c>
      <c r="T34" s="369">
        <v>9</v>
      </c>
      <c r="U34" s="369">
        <v>5</v>
      </c>
      <c r="V34" s="370">
        <v>9</v>
      </c>
      <c r="W34" s="440">
        <f t="shared" si="1"/>
        <v>81</v>
      </c>
    </row>
    <row r="35" spans="1:23">
      <c r="A35" s="201"/>
      <c r="B35" s="433">
        <v>33</v>
      </c>
      <c r="C35" s="369">
        <v>31</v>
      </c>
      <c r="D35" s="369">
        <v>17</v>
      </c>
      <c r="E35" s="369">
        <v>80</v>
      </c>
      <c r="F35" s="369">
        <v>45</v>
      </c>
      <c r="G35" s="369">
        <v>38</v>
      </c>
      <c r="H35" s="369">
        <v>25</v>
      </c>
      <c r="I35" s="369">
        <v>39</v>
      </c>
      <c r="J35" s="369">
        <v>11</v>
      </c>
      <c r="K35" s="370">
        <v>9</v>
      </c>
      <c r="L35" s="440">
        <f t="shared" si="0"/>
        <v>295</v>
      </c>
      <c r="M35" s="433">
        <v>86</v>
      </c>
      <c r="N35" s="369">
        <v>8</v>
      </c>
      <c r="O35" s="369">
        <v>5</v>
      </c>
      <c r="P35" s="369">
        <v>18</v>
      </c>
      <c r="Q35" s="369">
        <v>9</v>
      </c>
      <c r="R35" s="369">
        <v>11</v>
      </c>
      <c r="S35" s="369">
        <v>10</v>
      </c>
      <c r="T35" s="369">
        <v>7</v>
      </c>
      <c r="U35" s="369">
        <v>3</v>
      </c>
      <c r="V35" s="370">
        <v>10</v>
      </c>
      <c r="W35" s="440">
        <f t="shared" si="1"/>
        <v>81</v>
      </c>
    </row>
    <row r="36" spans="1:23">
      <c r="A36" s="201"/>
      <c r="B36" s="433">
        <v>34</v>
      </c>
      <c r="C36" s="369">
        <v>23</v>
      </c>
      <c r="D36" s="369">
        <v>24</v>
      </c>
      <c r="E36" s="369">
        <v>84</v>
      </c>
      <c r="F36" s="369">
        <v>53</v>
      </c>
      <c r="G36" s="369">
        <v>35</v>
      </c>
      <c r="H36" s="369">
        <v>32</v>
      </c>
      <c r="I36" s="369">
        <v>35</v>
      </c>
      <c r="J36" s="369">
        <v>14</v>
      </c>
      <c r="K36" s="370">
        <v>23</v>
      </c>
      <c r="L36" s="440">
        <f t="shared" si="0"/>
        <v>323</v>
      </c>
      <c r="M36" s="433">
        <v>87</v>
      </c>
      <c r="N36" s="369">
        <v>3</v>
      </c>
      <c r="O36" s="369">
        <v>7</v>
      </c>
      <c r="P36" s="369">
        <v>10</v>
      </c>
      <c r="Q36" s="369">
        <v>4</v>
      </c>
      <c r="R36" s="369">
        <v>6</v>
      </c>
      <c r="S36" s="369">
        <v>7</v>
      </c>
      <c r="T36" s="369">
        <v>7</v>
      </c>
      <c r="U36" s="369">
        <v>5</v>
      </c>
      <c r="V36" s="370">
        <v>5</v>
      </c>
      <c r="W36" s="440">
        <f t="shared" si="1"/>
        <v>54</v>
      </c>
    </row>
    <row r="37" spans="1:23">
      <c r="A37" s="201"/>
      <c r="B37" s="433">
        <v>35</v>
      </c>
      <c r="C37" s="369">
        <v>11</v>
      </c>
      <c r="D37" s="369">
        <v>15</v>
      </c>
      <c r="E37" s="369">
        <v>92</v>
      </c>
      <c r="F37" s="369">
        <v>60</v>
      </c>
      <c r="G37" s="369">
        <v>35</v>
      </c>
      <c r="H37" s="369">
        <v>40</v>
      </c>
      <c r="I37" s="369">
        <v>35</v>
      </c>
      <c r="J37" s="369">
        <v>18</v>
      </c>
      <c r="K37" s="370">
        <v>25</v>
      </c>
      <c r="L37" s="440">
        <f t="shared" si="0"/>
        <v>331</v>
      </c>
      <c r="M37" s="433">
        <v>88</v>
      </c>
      <c r="N37" s="369">
        <v>3</v>
      </c>
      <c r="O37" s="369">
        <v>3</v>
      </c>
      <c r="P37" s="369">
        <v>10</v>
      </c>
      <c r="Q37" s="369">
        <v>11</v>
      </c>
      <c r="R37" s="369">
        <v>9</v>
      </c>
      <c r="S37" s="369">
        <v>5</v>
      </c>
      <c r="T37" s="369">
        <v>5</v>
      </c>
      <c r="U37" s="369">
        <v>2</v>
      </c>
      <c r="V37" s="370">
        <v>6</v>
      </c>
      <c r="W37" s="440">
        <f t="shared" si="1"/>
        <v>54</v>
      </c>
    </row>
    <row r="38" spans="1:23">
      <c r="A38" s="201"/>
      <c r="B38" s="433">
        <v>36</v>
      </c>
      <c r="C38" s="369">
        <v>22</v>
      </c>
      <c r="D38" s="369">
        <v>20</v>
      </c>
      <c r="E38" s="369">
        <v>82</v>
      </c>
      <c r="F38" s="369">
        <v>43</v>
      </c>
      <c r="G38" s="369">
        <v>41</v>
      </c>
      <c r="H38" s="369">
        <v>37</v>
      </c>
      <c r="I38" s="369">
        <v>23</v>
      </c>
      <c r="J38" s="369">
        <v>22</v>
      </c>
      <c r="K38" s="370">
        <v>18</v>
      </c>
      <c r="L38" s="440">
        <f t="shared" si="0"/>
        <v>308</v>
      </c>
      <c r="M38" s="433">
        <v>89</v>
      </c>
      <c r="N38" s="369">
        <v>3</v>
      </c>
      <c r="O38" s="369">
        <v>5</v>
      </c>
      <c r="P38" s="369">
        <v>11</v>
      </c>
      <c r="Q38" s="369">
        <v>10</v>
      </c>
      <c r="R38" s="369">
        <v>11</v>
      </c>
      <c r="S38" s="369">
        <v>5</v>
      </c>
      <c r="T38" s="369">
        <v>5</v>
      </c>
      <c r="U38" s="369">
        <v>2</v>
      </c>
      <c r="V38" s="370">
        <v>6</v>
      </c>
      <c r="W38" s="440">
        <f t="shared" si="1"/>
        <v>58</v>
      </c>
    </row>
    <row r="39" spans="1:23">
      <c r="A39" s="201"/>
      <c r="B39" s="433">
        <v>37</v>
      </c>
      <c r="C39" s="369">
        <v>32</v>
      </c>
      <c r="D39" s="369">
        <v>27</v>
      </c>
      <c r="E39" s="369">
        <v>109</v>
      </c>
      <c r="F39" s="369">
        <v>46</v>
      </c>
      <c r="G39" s="369">
        <v>52</v>
      </c>
      <c r="H39" s="369">
        <v>24</v>
      </c>
      <c r="I39" s="369">
        <v>49</v>
      </c>
      <c r="J39" s="369">
        <v>27</v>
      </c>
      <c r="K39" s="370">
        <v>23</v>
      </c>
      <c r="L39" s="440">
        <f t="shared" si="0"/>
        <v>389</v>
      </c>
      <c r="M39" s="433">
        <v>90</v>
      </c>
      <c r="N39" s="369">
        <v>6</v>
      </c>
      <c r="O39" s="369">
        <v>5</v>
      </c>
      <c r="P39" s="369">
        <v>6</v>
      </c>
      <c r="Q39" s="369">
        <v>6</v>
      </c>
      <c r="R39" s="369">
        <v>7</v>
      </c>
      <c r="S39" s="369">
        <v>1</v>
      </c>
      <c r="T39" s="369">
        <v>2</v>
      </c>
      <c r="U39" s="369">
        <v>6</v>
      </c>
      <c r="V39" s="370">
        <v>2</v>
      </c>
      <c r="W39" s="440">
        <f t="shared" si="1"/>
        <v>41</v>
      </c>
    </row>
    <row r="40" spans="1:23">
      <c r="A40" s="201"/>
      <c r="B40" s="433">
        <v>38</v>
      </c>
      <c r="C40" s="369">
        <v>16</v>
      </c>
      <c r="D40" s="369">
        <v>39</v>
      </c>
      <c r="E40" s="369">
        <v>94</v>
      </c>
      <c r="F40" s="369">
        <v>47</v>
      </c>
      <c r="G40" s="369">
        <v>57</v>
      </c>
      <c r="H40" s="369">
        <v>32</v>
      </c>
      <c r="I40" s="369">
        <v>34</v>
      </c>
      <c r="J40" s="369">
        <v>24</v>
      </c>
      <c r="K40" s="370">
        <v>23</v>
      </c>
      <c r="L40" s="440">
        <f t="shared" si="0"/>
        <v>366</v>
      </c>
      <c r="M40" s="433">
        <v>91</v>
      </c>
      <c r="N40" s="369">
        <v>1</v>
      </c>
      <c r="O40" s="369">
        <v>4</v>
      </c>
      <c r="P40" s="369">
        <v>3</v>
      </c>
      <c r="Q40" s="369">
        <v>4</v>
      </c>
      <c r="R40" s="369">
        <v>4</v>
      </c>
      <c r="S40" s="369">
        <v>5</v>
      </c>
      <c r="T40" s="369">
        <v>3</v>
      </c>
      <c r="U40" s="369">
        <v>3</v>
      </c>
      <c r="V40" s="370">
        <v>5</v>
      </c>
      <c r="W40" s="440">
        <f t="shared" si="1"/>
        <v>32</v>
      </c>
    </row>
    <row r="41" spans="1:23">
      <c r="A41" s="201"/>
      <c r="B41" s="433">
        <v>39</v>
      </c>
      <c r="C41" s="369">
        <v>18</v>
      </c>
      <c r="D41" s="369">
        <v>29</v>
      </c>
      <c r="E41" s="369">
        <v>71</v>
      </c>
      <c r="F41" s="369">
        <v>47</v>
      </c>
      <c r="G41" s="369">
        <v>36</v>
      </c>
      <c r="H41" s="369">
        <v>27</v>
      </c>
      <c r="I41" s="369">
        <v>33</v>
      </c>
      <c r="J41" s="369">
        <v>16</v>
      </c>
      <c r="K41" s="370">
        <v>35</v>
      </c>
      <c r="L41" s="440">
        <f t="shared" si="0"/>
        <v>312</v>
      </c>
      <c r="M41" s="433">
        <v>92</v>
      </c>
      <c r="N41" s="369">
        <v>2</v>
      </c>
      <c r="O41" s="369">
        <v>2</v>
      </c>
      <c r="P41" s="369">
        <v>7</v>
      </c>
      <c r="Q41" s="369">
        <v>5</v>
      </c>
      <c r="R41" s="369">
        <v>5</v>
      </c>
      <c r="S41" s="369">
        <v>5</v>
      </c>
      <c r="T41" s="369">
        <v>3</v>
      </c>
      <c r="U41" s="369">
        <v>2</v>
      </c>
      <c r="V41" s="370">
        <v>5</v>
      </c>
      <c r="W41" s="440">
        <f t="shared" si="1"/>
        <v>36</v>
      </c>
    </row>
    <row r="42" spans="1:23">
      <c r="A42" s="201"/>
      <c r="B42" s="433">
        <v>40</v>
      </c>
      <c r="C42" s="369">
        <v>16</v>
      </c>
      <c r="D42" s="369">
        <v>24</v>
      </c>
      <c r="E42" s="369">
        <v>107</v>
      </c>
      <c r="F42" s="369">
        <v>45</v>
      </c>
      <c r="G42" s="369">
        <v>36</v>
      </c>
      <c r="H42" s="369">
        <v>45</v>
      </c>
      <c r="I42" s="369">
        <v>31</v>
      </c>
      <c r="J42" s="369">
        <v>26</v>
      </c>
      <c r="K42" s="370">
        <v>43</v>
      </c>
      <c r="L42" s="440">
        <f t="shared" si="0"/>
        <v>373</v>
      </c>
      <c r="M42" s="433">
        <v>93</v>
      </c>
      <c r="N42" s="369">
        <v>0</v>
      </c>
      <c r="O42" s="369">
        <v>3</v>
      </c>
      <c r="P42" s="369">
        <v>3</v>
      </c>
      <c r="Q42" s="369">
        <v>2</v>
      </c>
      <c r="R42" s="369">
        <v>4</v>
      </c>
      <c r="S42" s="369">
        <v>0</v>
      </c>
      <c r="T42" s="369">
        <v>0</v>
      </c>
      <c r="U42" s="369">
        <v>3</v>
      </c>
      <c r="V42" s="370">
        <v>2</v>
      </c>
      <c r="W42" s="440">
        <f t="shared" si="1"/>
        <v>17</v>
      </c>
    </row>
    <row r="43" spans="1:23">
      <c r="A43" s="201"/>
      <c r="B43" s="433">
        <v>41</v>
      </c>
      <c r="C43" s="369">
        <v>18</v>
      </c>
      <c r="D43" s="369">
        <v>22</v>
      </c>
      <c r="E43" s="369">
        <v>93</v>
      </c>
      <c r="F43" s="369">
        <v>55</v>
      </c>
      <c r="G43" s="369">
        <v>36</v>
      </c>
      <c r="H43" s="369">
        <v>39</v>
      </c>
      <c r="I43" s="369">
        <v>41</v>
      </c>
      <c r="J43" s="369">
        <v>38</v>
      </c>
      <c r="K43" s="370">
        <v>44</v>
      </c>
      <c r="L43" s="440">
        <f t="shared" si="0"/>
        <v>386</v>
      </c>
      <c r="M43" s="433">
        <v>94</v>
      </c>
      <c r="N43" s="369">
        <v>3</v>
      </c>
      <c r="O43" s="369">
        <v>2</v>
      </c>
      <c r="P43" s="369">
        <v>5</v>
      </c>
      <c r="Q43" s="369">
        <v>3</v>
      </c>
      <c r="R43" s="369">
        <v>2</v>
      </c>
      <c r="S43" s="369">
        <v>3</v>
      </c>
      <c r="T43" s="369">
        <v>0</v>
      </c>
      <c r="U43" s="369">
        <v>1</v>
      </c>
      <c r="V43" s="370">
        <v>2</v>
      </c>
      <c r="W43" s="440">
        <f t="shared" si="1"/>
        <v>21</v>
      </c>
    </row>
    <row r="44" spans="1:23">
      <c r="A44" s="201"/>
      <c r="B44" s="433">
        <v>42</v>
      </c>
      <c r="C44" s="369">
        <v>20</v>
      </c>
      <c r="D44" s="369">
        <v>33</v>
      </c>
      <c r="E44" s="369">
        <v>86</v>
      </c>
      <c r="F44" s="369">
        <v>56</v>
      </c>
      <c r="G44" s="369">
        <v>56</v>
      </c>
      <c r="H44" s="369">
        <v>39</v>
      </c>
      <c r="I44" s="369">
        <v>33</v>
      </c>
      <c r="J44" s="369">
        <v>29</v>
      </c>
      <c r="K44" s="370">
        <v>56</v>
      </c>
      <c r="L44" s="440">
        <f t="shared" si="0"/>
        <v>408</v>
      </c>
      <c r="M44" s="433">
        <v>95</v>
      </c>
      <c r="N44" s="369">
        <v>0</v>
      </c>
      <c r="O44" s="369">
        <v>2</v>
      </c>
      <c r="P44" s="369">
        <v>1</v>
      </c>
      <c r="Q44" s="369">
        <v>4</v>
      </c>
      <c r="R44" s="369">
        <v>3</v>
      </c>
      <c r="S44" s="369">
        <v>1</v>
      </c>
      <c r="T44" s="369">
        <v>1</v>
      </c>
      <c r="U44" s="369">
        <v>1</v>
      </c>
      <c r="V44" s="370">
        <v>2</v>
      </c>
      <c r="W44" s="440">
        <f t="shared" si="1"/>
        <v>15</v>
      </c>
    </row>
    <row r="45" spans="1:23">
      <c r="A45" s="201"/>
      <c r="B45" s="433">
        <v>43</v>
      </c>
      <c r="C45" s="369">
        <v>16</v>
      </c>
      <c r="D45" s="369">
        <v>24</v>
      </c>
      <c r="E45" s="369">
        <v>89</v>
      </c>
      <c r="F45" s="369">
        <v>64</v>
      </c>
      <c r="G45" s="369">
        <v>44</v>
      </c>
      <c r="H45" s="369">
        <v>29</v>
      </c>
      <c r="I45" s="369">
        <v>29</v>
      </c>
      <c r="J45" s="369">
        <v>34</v>
      </c>
      <c r="K45" s="370">
        <v>43</v>
      </c>
      <c r="L45" s="440">
        <f t="shared" si="0"/>
        <v>372</v>
      </c>
      <c r="M45" s="433">
        <v>96</v>
      </c>
      <c r="N45" s="369">
        <v>2</v>
      </c>
      <c r="O45" s="369">
        <v>0</v>
      </c>
      <c r="P45" s="369">
        <v>0</v>
      </c>
      <c r="Q45" s="369">
        <v>2</v>
      </c>
      <c r="R45" s="369">
        <v>1</v>
      </c>
      <c r="S45" s="369">
        <v>0</v>
      </c>
      <c r="T45" s="369">
        <v>1</v>
      </c>
      <c r="U45" s="369">
        <v>2</v>
      </c>
      <c r="V45" s="370">
        <v>0</v>
      </c>
      <c r="W45" s="440">
        <f t="shared" si="1"/>
        <v>8</v>
      </c>
    </row>
    <row r="46" spans="1:23">
      <c r="A46" s="201"/>
      <c r="B46" s="433">
        <v>44</v>
      </c>
      <c r="C46" s="369">
        <v>30</v>
      </c>
      <c r="D46" s="369">
        <v>27</v>
      </c>
      <c r="E46" s="369">
        <v>93</v>
      </c>
      <c r="F46" s="369">
        <v>48</v>
      </c>
      <c r="G46" s="369">
        <v>31</v>
      </c>
      <c r="H46" s="369">
        <v>36</v>
      </c>
      <c r="I46" s="369">
        <v>37</v>
      </c>
      <c r="J46" s="369">
        <v>29</v>
      </c>
      <c r="K46" s="370">
        <v>59</v>
      </c>
      <c r="L46" s="440">
        <f t="shared" si="0"/>
        <v>390</v>
      </c>
      <c r="M46" s="433">
        <v>97</v>
      </c>
      <c r="N46" s="369">
        <v>1</v>
      </c>
      <c r="O46" s="369">
        <v>0</v>
      </c>
      <c r="P46" s="369">
        <v>1</v>
      </c>
      <c r="Q46" s="369">
        <v>1</v>
      </c>
      <c r="R46" s="369">
        <v>1</v>
      </c>
      <c r="S46" s="369">
        <v>2</v>
      </c>
      <c r="T46" s="369">
        <v>0</v>
      </c>
      <c r="U46" s="369">
        <v>0</v>
      </c>
      <c r="V46" s="370">
        <v>1</v>
      </c>
      <c r="W46" s="440">
        <f t="shared" si="1"/>
        <v>7</v>
      </c>
    </row>
    <row r="47" spans="1:23">
      <c r="A47" s="201"/>
      <c r="B47" s="433">
        <v>45</v>
      </c>
      <c r="C47" s="369">
        <v>22</v>
      </c>
      <c r="D47" s="369">
        <v>25</v>
      </c>
      <c r="E47" s="369">
        <v>77</v>
      </c>
      <c r="F47" s="369">
        <v>51</v>
      </c>
      <c r="G47" s="369">
        <v>24</v>
      </c>
      <c r="H47" s="369">
        <v>35</v>
      </c>
      <c r="I47" s="369">
        <v>42</v>
      </c>
      <c r="J47" s="369">
        <v>38</v>
      </c>
      <c r="K47" s="370">
        <v>48</v>
      </c>
      <c r="L47" s="440">
        <f t="shared" si="0"/>
        <v>362</v>
      </c>
      <c r="M47" s="433">
        <v>98</v>
      </c>
      <c r="N47" s="369">
        <v>1</v>
      </c>
      <c r="O47" s="369">
        <v>0</v>
      </c>
      <c r="P47" s="369">
        <v>1</v>
      </c>
      <c r="Q47" s="369">
        <v>0</v>
      </c>
      <c r="R47" s="369">
        <v>0</v>
      </c>
      <c r="S47" s="369">
        <v>0</v>
      </c>
      <c r="T47" s="369">
        <v>0</v>
      </c>
      <c r="U47" s="369">
        <v>1</v>
      </c>
      <c r="V47" s="370">
        <v>0</v>
      </c>
      <c r="W47" s="440">
        <f t="shared" si="1"/>
        <v>3</v>
      </c>
    </row>
    <row r="48" spans="1:23">
      <c r="A48" s="201"/>
      <c r="B48" s="433">
        <v>46</v>
      </c>
      <c r="C48" s="369">
        <v>16</v>
      </c>
      <c r="D48" s="369">
        <v>26</v>
      </c>
      <c r="E48" s="369">
        <v>102</v>
      </c>
      <c r="F48" s="369">
        <v>57</v>
      </c>
      <c r="G48" s="369">
        <v>37</v>
      </c>
      <c r="H48" s="369">
        <v>30</v>
      </c>
      <c r="I48" s="369">
        <v>36</v>
      </c>
      <c r="J48" s="369">
        <v>33</v>
      </c>
      <c r="K48" s="370">
        <v>64</v>
      </c>
      <c r="L48" s="440">
        <f t="shared" si="0"/>
        <v>401</v>
      </c>
      <c r="M48" s="433">
        <v>99</v>
      </c>
      <c r="N48" s="369">
        <v>0</v>
      </c>
      <c r="O48" s="369">
        <v>1</v>
      </c>
      <c r="P48" s="369">
        <v>0</v>
      </c>
      <c r="Q48" s="369">
        <v>0</v>
      </c>
      <c r="R48" s="369">
        <v>0</v>
      </c>
      <c r="S48" s="369">
        <v>0</v>
      </c>
      <c r="T48" s="369">
        <v>0</v>
      </c>
      <c r="U48" s="369">
        <v>0</v>
      </c>
      <c r="V48" s="370">
        <v>0</v>
      </c>
      <c r="W48" s="440">
        <f t="shared" si="1"/>
        <v>1</v>
      </c>
    </row>
    <row r="49" spans="1:23">
      <c r="A49" s="201"/>
      <c r="B49" s="433">
        <v>47</v>
      </c>
      <c r="C49" s="369">
        <v>36</v>
      </c>
      <c r="D49" s="369">
        <v>37</v>
      </c>
      <c r="E49" s="369">
        <v>90</v>
      </c>
      <c r="F49" s="369">
        <v>56</v>
      </c>
      <c r="G49" s="369">
        <v>39</v>
      </c>
      <c r="H49" s="369">
        <v>27</v>
      </c>
      <c r="I49" s="369">
        <v>39</v>
      </c>
      <c r="J49" s="369">
        <v>44</v>
      </c>
      <c r="K49" s="370">
        <v>45</v>
      </c>
      <c r="L49" s="440">
        <f t="shared" si="0"/>
        <v>413</v>
      </c>
      <c r="M49" s="433">
        <v>100</v>
      </c>
      <c r="N49" s="369">
        <v>0</v>
      </c>
      <c r="O49" s="369">
        <v>1</v>
      </c>
      <c r="P49" s="369">
        <v>0</v>
      </c>
      <c r="Q49" s="369">
        <v>0</v>
      </c>
      <c r="R49" s="369">
        <v>0</v>
      </c>
      <c r="S49" s="369">
        <v>0</v>
      </c>
      <c r="T49" s="369">
        <v>0</v>
      </c>
      <c r="U49" s="369">
        <v>0</v>
      </c>
      <c r="V49" s="370">
        <v>0</v>
      </c>
      <c r="W49" s="440">
        <f t="shared" si="1"/>
        <v>1</v>
      </c>
    </row>
    <row r="50" spans="1:23">
      <c r="A50" s="201"/>
      <c r="B50" s="433">
        <v>48</v>
      </c>
      <c r="C50" s="369">
        <v>19</v>
      </c>
      <c r="D50" s="369">
        <v>22</v>
      </c>
      <c r="E50" s="369">
        <v>88</v>
      </c>
      <c r="F50" s="369">
        <v>60</v>
      </c>
      <c r="G50" s="369">
        <v>49</v>
      </c>
      <c r="H50" s="369">
        <v>42</v>
      </c>
      <c r="I50" s="369">
        <v>51</v>
      </c>
      <c r="J50" s="369">
        <v>34</v>
      </c>
      <c r="K50" s="370">
        <v>53</v>
      </c>
      <c r="L50" s="440">
        <f t="shared" si="0"/>
        <v>418</v>
      </c>
      <c r="M50" s="433">
        <v>101</v>
      </c>
      <c r="N50" s="369">
        <v>0</v>
      </c>
      <c r="O50" s="369">
        <v>0</v>
      </c>
      <c r="P50" s="369">
        <v>0</v>
      </c>
      <c r="Q50" s="369">
        <v>0</v>
      </c>
      <c r="R50" s="369">
        <v>0</v>
      </c>
      <c r="S50" s="369">
        <v>0</v>
      </c>
      <c r="T50" s="369">
        <v>0</v>
      </c>
      <c r="U50" s="369">
        <v>0</v>
      </c>
      <c r="V50" s="370">
        <v>0</v>
      </c>
      <c r="W50" s="440">
        <f t="shared" si="1"/>
        <v>0</v>
      </c>
    </row>
    <row r="51" spans="1:23">
      <c r="A51" s="201"/>
      <c r="B51" s="433">
        <v>49</v>
      </c>
      <c r="C51" s="369">
        <v>25</v>
      </c>
      <c r="D51" s="369">
        <v>21</v>
      </c>
      <c r="E51" s="369">
        <v>88</v>
      </c>
      <c r="F51" s="369">
        <v>65</v>
      </c>
      <c r="G51" s="369">
        <v>48</v>
      </c>
      <c r="H51" s="369">
        <v>40</v>
      </c>
      <c r="I51" s="369">
        <v>48</v>
      </c>
      <c r="J51" s="369">
        <v>39</v>
      </c>
      <c r="K51" s="370">
        <v>52</v>
      </c>
      <c r="L51" s="440">
        <f t="shared" si="0"/>
        <v>426</v>
      </c>
      <c r="M51" s="433">
        <v>102</v>
      </c>
      <c r="N51" s="369">
        <v>0</v>
      </c>
      <c r="O51" s="369">
        <v>0</v>
      </c>
      <c r="P51" s="369">
        <v>0</v>
      </c>
      <c r="Q51" s="369">
        <v>0</v>
      </c>
      <c r="R51" s="369">
        <v>0</v>
      </c>
      <c r="S51" s="369">
        <v>0</v>
      </c>
      <c r="T51" s="369">
        <v>0</v>
      </c>
      <c r="U51" s="369">
        <v>0</v>
      </c>
      <c r="V51" s="370">
        <v>0</v>
      </c>
      <c r="W51" s="440">
        <f t="shared" si="1"/>
        <v>0</v>
      </c>
    </row>
    <row r="52" spans="1:23">
      <c r="A52" s="201"/>
      <c r="B52" s="433">
        <v>50</v>
      </c>
      <c r="C52" s="369">
        <v>27</v>
      </c>
      <c r="D52" s="369">
        <v>28</v>
      </c>
      <c r="E52" s="369">
        <v>89</v>
      </c>
      <c r="F52" s="369">
        <v>52</v>
      </c>
      <c r="G52" s="369">
        <v>49</v>
      </c>
      <c r="H52" s="369">
        <v>28</v>
      </c>
      <c r="I52" s="369">
        <v>47</v>
      </c>
      <c r="J52" s="369">
        <v>31</v>
      </c>
      <c r="K52" s="370">
        <v>53</v>
      </c>
      <c r="L52" s="440">
        <f t="shared" si="0"/>
        <v>404</v>
      </c>
      <c r="M52" s="433">
        <v>103</v>
      </c>
      <c r="N52" s="369">
        <v>0</v>
      </c>
      <c r="O52" s="369">
        <v>0</v>
      </c>
      <c r="P52" s="369">
        <v>0</v>
      </c>
      <c r="Q52" s="369">
        <v>0</v>
      </c>
      <c r="R52" s="369">
        <v>0</v>
      </c>
      <c r="S52" s="369">
        <v>0</v>
      </c>
      <c r="T52" s="369">
        <v>0</v>
      </c>
      <c r="U52" s="369">
        <v>0</v>
      </c>
      <c r="V52" s="370">
        <v>0</v>
      </c>
      <c r="W52" s="440">
        <f t="shared" si="1"/>
        <v>0</v>
      </c>
    </row>
    <row r="53" spans="1:23">
      <c r="A53" s="201"/>
      <c r="B53" s="433">
        <v>51</v>
      </c>
      <c r="C53" s="369">
        <v>25</v>
      </c>
      <c r="D53" s="369">
        <v>31</v>
      </c>
      <c r="E53" s="369">
        <v>94</v>
      </c>
      <c r="F53" s="369">
        <v>47</v>
      </c>
      <c r="G53" s="369">
        <v>53</v>
      </c>
      <c r="H53" s="369">
        <v>35</v>
      </c>
      <c r="I53" s="369">
        <v>36</v>
      </c>
      <c r="J53" s="369">
        <v>26</v>
      </c>
      <c r="K53" s="370">
        <v>49</v>
      </c>
      <c r="L53" s="440">
        <f t="shared" si="0"/>
        <v>396</v>
      </c>
      <c r="M53" s="432" t="s">
        <v>51</v>
      </c>
      <c r="N53" s="369">
        <v>0</v>
      </c>
      <c r="O53" s="369">
        <v>0</v>
      </c>
      <c r="P53" s="369">
        <v>0</v>
      </c>
      <c r="Q53" s="369">
        <v>0</v>
      </c>
      <c r="R53" s="369">
        <v>0</v>
      </c>
      <c r="S53" s="369">
        <v>0</v>
      </c>
      <c r="T53" s="369">
        <v>0</v>
      </c>
      <c r="U53" s="369">
        <v>1</v>
      </c>
      <c r="V53" s="370">
        <v>0</v>
      </c>
      <c r="W53" s="440">
        <f t="shared" si="1"/>
        <v>1</v>
      </c>
    </row>
    <row r="54" spans="1:23">
      <c r="A54" s="201"/>
      <c r="B54" s="434">
        <v>52</v>
      </c>
      <c r="C54" s="369">
        <v>30</v>
      </c>
      <c r="D54" s="369">
        <v>19</v>
      </c>
      <c r="E54" s="369">
        <v>80</v>
      </c>
      <c r="F54" s="369">
        <v>44</v>
      </c>
      <c r="G54" s="369">
        <v>40</v>
      </c>
      <c r="H54" s="369">
        <v>32</v>
      </c>
      <c r="I54" s="369">
        <v>48</v>
      </c>
      <c r="J54" s="369">
        <v>39</v>
      </c>
      <c r="K54" s="370">
        <v>42</v>
      </c>
      <c r="L54" s="440">
        <f t="shared" si="0"/>
        <v>374</v>
      </c>
      <c r="M54" s="432" t="s">
        <v>54</v>
      </c>
      <c r="N54" s="369">
        <v>0</v>
      </c>
      <c r="O54" s="369">
        <v>0</v>
      </c>
      <c r="P54" s="369">
        <v>0</v>
      </c>
      <c r="Q54" s="369">
        <v>0</v>
      </c>
      <c r="R54" s="369">
        <v>0</v>
      </c>
      <c r="S54" s="369">
        <v>0</v>
      </c>
      <c r="T54" s="369">
        <v>0</v>
      </c>
      <c r="U54" s="369">
        <v>0</v>
      </c>
      <c r="V54" s="370">
        <v>0</v>
      </c>
      <c r="W54" s="440">
        <f t="shared" si="1"/>
        <v>0</v>
      </c>
    </row>
    <row r="55" spans="1:23">
      <c r="A55" s="201"/>
      <c r="B55" s="89"/>
      <c r="C55" s="88"/>
      <c r="D55" s="88"/>
      <c r="E55" s="88"/>
      <c r="F55" s="88"/>
      <c r="G55" s="88"/>
      <c r="H55" s="88"/>
      <c r="I55" s="88"/>
      <c r="J55" s="88"/>
      <c r="K55" s="88"/>
      <c r="L55" s="90"/>
      <c r="M55" s="444" t="s">
        <v>52</v>
      </c>
      <c r="N55" s="439">
        <f>SUM(C2:C54,N2:N54)</f>
        <v>1449</v>
      </c>
      <c r="O55" s="439">
        <f t="shared" ref="O55:V55" si="2">SUM(D2:D54,O2:O54)</f>
        <v>1646</v>
      </c>
      <c r="P55" s="439">
        <f t="shared" si="2"/>
        <v>4849</v>
      </c>
      <c r="Q55" s="439">
        <f t="shared" si="2"/>
        <v>3057</v>
      </c>
      <c r="R55" s="439">
        <f t="shared" si="2"/>
        <v>2422</v>
      </c>
      <c r="S55" s="439">
        <f t="shared" si="2"/>
        <v>2177</v>
      </c>
      <c r="T55" s="439">
        <f t="shared" si="2"/>
        <v>2452</v>
      </c>
      <c r="U55" s="439">
        <f t="shared" si="2"/>
        <v>1775</v>
      </c>
      <c r="V55" s="439">
        <f t="shared" si="2"/>
        <v>2338</v>
      </c>
      <c r="W55" s="437">
        <f>SUM(N55:V55)</f>
        <v>22165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L3:L54 W2:W53" formulaRange="1"/>
    <ignoredError sqref="B2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W55"/>
  <sheetViews>
    <sheetView view="pageLayout" zoomScale="60" zoomScaleNormal="100" zoomScalePageLayoutView="60" workbookViewId="0">
      <selection activeCell="R14" sqref="R14"/>
    </sheetView>
  </sheetViews>
  <sheetFormatPr defaultColWidth="7.625" defaultRowHeight="13.5"/>
  <cols>
    <col min="1" max="1" width="7.625" style="50"/>
    <col min="2" max="2" width="7.625" style="49" customWidth="1"/>
    <col min="3" max="12" width="7.625" style="50" customWidth="1"/>
    <col min="13" max="13" width="7.625" style="49" customWidth="1"/>
    <col min="14" max="16384" width="7.625" style="50"/>
  </cols>
  <sheetData>
    <row r="1" spans="2:23">
      <c r="B1" s="432" t="s">
        <v>53</v>
      </c>
      <c r="C1" s="435" t="s">
        <v>39</v>
      </c>
      <c r="D1" s="435" t="s">
        <v>20</v>
      </c>
      <c r="E1" s="435" t="s">
        <v>21</v>
      </c>
      <c r="F1" s="435" t="s">
        <v>22</v>
      </c>
      <c r="G1" s="435" t="s">
        <v>23</v>
      </c>
      <c r="H1" s="435" t="s">
        <v>24</v>
      </c>
      <c r="I1" s="435" t="s">
        <v>25</v>
      </c>
      <c r="J1" s="435" t="s">
        <v>26</v>
      </c>
      <c r="K1" s="435" t="s">
        <v>27</v>
      </c>
      <c r="L1" s="435" t="s">
        <v>1</v>
      </c>
      <c r="M1" s="432" t="s">
        <v>53</v>
      </c>
      <c r="N1" s="435" t="s">
        <v>39</v>
      </c>
      <c r="O1" s="435" t="s">
        <v>20</v>
      </c>
      <c r="P1" s="435" t="s">
        <v>21</v>
      </c>
      <c r="Q1" s="435" t="s">
        <v>22</v>
      </c>
      <c r="R1" s="435" t="s">
        <v>23</v>
      </c>
      <c r="S1" s="435" t="s">
        <v>24</v>
      </c>
      <c r="T1" s="435" t="s">
        <v>25</v>
      </c>
      <c r="U1" s="435" t="s">
        <v>26</v>
      </c>
      <c r="V1" s="435" t="s">
        <v>27</v>
      </c>
      <c r="W1" s="435" t="s">
        <v>1</v>
      </c>
    </row>
    <row r="2" spans="2:23">
      <c r="B2" s="433" t="s">
        <v>78</v>
      </c>
      <c r="C2" s="370">
        <v>8</v>
      </c>
      <c r="D2" s="370">
        <v>11</v>
      </c>
      <c r="E2" s="370">
        <v>41</v>
      </c>
      <c r="F2" s="370">
        <v>25</v>
      </c>
      <c r="G2" s="370">
        <v>43</v>
      </c>
      <c r="H2" s="370">
        <v>19</v>
      </c>
      <c r="I2" s="370">
        <v>21</v>
      </c>
      <c r="J2" s="370">
        <v>14</v>
      </c>
      <c r="K2" s="370">
        <v>8</v>
      </c>
      <c r="L2" s="440">
        <f>SUM(C2:K2)</f>
        <v>190</v>
      </c>
      <c r="M2" s="433">
        <v>53</v>
      </c>
      <c r="N2" s="370">
        <v>25</v>
      </c>
      <c r="O2" s="370">
        <v>29</v>
      </c>
      <c r="P2" s="370">
        <v>91</v>
      </c>
      <c r="Q2" s="370">
        <v>52</v>
      </c>
      <c r="R2" s="370">
        <v>45</v>
      </c>
      <c r="S2" s="370">
        <v>49</v>
      </c>
      <c r="T2" s="370">
        <v>38</v>
      </c>
      <c r="U2" s="370">
        <v>34</v>
      </c>
      <c r="V2" s="370">
        <v>49</v>
      </c>
      <c r="W2" s="440">
        <f>SUM(N2:V2)</f>
        <v>412</v>
      </c>
    </row>
    <row r="3" spans="2:23">
      <c r="B3" s="433">
        <v>1</v>
      </c>
      <c r="C3" s="370">
        <v>7</v>
      </c>
      <c r="D3" s="370">
        <v>9</v>
      </c>
      <c r="E3" s="370">
        <v>38</v>
      </c>
      <c r="F3" s="370">
        <v>23</v>
      </c>
      <c r="G3" s="370">
        <v>32</v>
      </c>
      <c r="H3" s="370">
        <v>19</v>
      </c>
      <c r="I3" s="370">
        <v>19</v>
      </c>
      <c r="J3" s="370">
        <v>11</v>
      </c>
      <c r="K3" s="370">
        <v>10</v>
      </c>
      <c r="L3" s="440">
        <f t="shared" ref="L3:L54" si="0">SUM(C3:K3)</f>
        <v>168</v>
      </c>
      <c r="M3" s="433">
        <v>54</v>
      </c>
      <c r="N3" s="370">
        <v>21</v>
      </c>
      <c r="O3" s="370">
        <v>15</v>
      </c>
      <c r="P3" s="370">
        <v>60</v>
      </c>
      <c r="Q3" s="370">
        <v>41</v>
      </c>
      <c r="R3" s="370">
        <v>41</v>
      </c>
      <c r="S3" s="370">
        <v>29</v>
      </c>
      <c r="T3" s="370">
        <v>35</v>
      </c>
      <c r="U3" s="370">
        <v>25</v>
      </c>
      <c r="V3" s="370">
        <v>29</v>
      </c>
      <c r="W3" s="440">
        <f t="shared" ref="W3:W54" si="1">SUM(N3:V3)</f>
        <v>296</v>
      </c>
    </row>
    <row r="4" spans="2:23">
      <c r="B4" s="433">
        <v>2</v>
      </c>
      <c r="C4" s="370">
        <v>15</v>
      </c>
      <c r="D4" s="370">
        <v>10</v>
      </c>
      <c r="E4" s="370">
        <v>44</v>
      </c>
      <c r="F4" s="370">
        <v>36</v>
      </c>
      <c r="G4" s="370">
        <v>45</v>
      </c>
      <c r="H4" s="370">
        <v>23</v>
      </c>
      <c r="I4" s="370">
        <v>17</v>
      </c>
      <c r="J4" s="370">
        <v>15</v>
      </c>
      <c r="K4" s="370">
        <v>15</v>
      </c>
      <c r="L4" s="440">
        <f t="shared" si="0"/>
        <v>220</v>
      </c>
      <c r="M4" s="433">
        <v>55</v>
      </c>
      <c r="N4" s="370">
        <v>21</v>
      </c>
      <c r="O4" s="370">
        <v>24</v>
      </c>
      <c r="P4" s="370">
        <v>91</v>
      </c>
      <c r="Q4" s="370">
        <v>44</v>
      </c>
      <c r="R4" s="370">
        <v>45</v>
      </c>
      <c r="S4" s="370">
        <v>37</v>
      </c>
      <c r="T4" s="370">
        <v>52</v>
      </c>
      <c r="U4" s="370">
        <v>29</v>
      </c>
      <c r="V4" s="370">
        <v>18</v>
      </c>
      <c r="W4" s="440">
        <f t="shared" si="1"/>
        <v>361</v>
      </c>
    </row>
    <row r="5" spans="2:23">
      <c r="B5" s="433">
        <v>3</v>
      </c>
      <c r="C5" s="370">
        <v>5</v>
      </c>
      <c r="D5" s="370">
        <v>9</v>
      </c>
      <c r="E5" s="370">
        <v>50</v>
      </c>
      <c r="F5" s="370">
        <v>25</v>
      </c>
      <c r="G5" s="370">
        <v>37</v>
      </c>
      <c r="H5" s="370">
        <v>16</v>
      </c>
      <c r="I5" s="370">
        <v>26</v>
      </c>
      <c r="J5" s="370">
        <v>17</v>
      </c>
      <c r="K5" s="370">
        <v>18</v>
      </c>
      <c r="L5" s="440">
        <f t="shared" si="0"/>
        <v>203</v>
      </c>
      <c r="M5" s="433">
        <v>56</v>
      </c>
      <c r="N5" s="370">
        <v>20</v>
      </c>
      <c r="O5" s="370">
        <v>22</v>
      </c>
      <c r="P5" s="370">
        <v>90</v>
      </c>
      <c r="Q5" s="370">
        <v>48</v>
      </c>
      <c r="R5" s="370">
        <v>33</v>
      </c>
      <c r="S5" s="370">
        <v>36</v>
      </c>
      <c r="T5" s="370">
        <v>44</v>
      </c>
      <c r="U5" s="370">
        <v>28</v>
      </c>
      <c r="V5" s="370">
        <v>25</v>
      </c>
      <c r="W5" s="440">
        <f t="shared" si="1"/>
        <v>346</v>
      </c>
    </row>
    <row r="6" spans="2:23">
      <c r="B6" s="433">
        <v>4</v>
      </c>
      <c r="C6" s="370">
        <v>10</v>
      </c>
      <c r="D6" s="370">
        <v>7</v>
      </c>
      <c r="E6" s="370">
        <v>53</v>
      </c>
      <c r="F6" s="370">
        <v>25</v>
      </c>
      <c r="G6" s="370">
        <v>32</v>
      </c>
      <c r="H6" s="370">
        <v>26</v>
      </c>
      <c r="I6" s="370">
        <v>26</v>
      </c>
      <c r="J6" s="370">
        <v>24</v>
      </c>
      <c r="K6" s="370">
        <v>13</v>
      </c>
      <c r="L6" s="440">
        <f t="shared" si="0"/>
        <v>216</v>
      </c>
      <c r="M6" s="433">
        <v>57</v>
      </c>
      <c r="N6" s="370">
        <v>17</v>
      </c>
      <c r="O6" s="370">
        <v>26</v>
      </c>
      <c r="P6" s="370">
        <v>81</v>
      </c>
      <c r="Q6" s="370">
        <v>44</v>
      </c>
      <c r="R6" s="370">
        <v>28</v>
      </c>
      <c r="S6" s="370">
        <v>28</v>
      </c>
      <c r="T6" s="370">
        <v>30</v>
      </c>
      <c r="U6" s="370">
        <v>22</v>
      </c>
      <c r="V6" s="370">
        <v>22</v>
      </c>
      <c r="W6" s="440">
        <f t="shared" si="1"/>
        <v>298</v>
      </c>
    </row>
    <row r="7" spans="2:23">
      <c r="B7" s="433">
        <v>5</v>
      </c>
      <c r="C7" s="370">
        <v>9</v>
      </c>
      <c r="D7" s="370">
        <v>6</v>
      </c>
      <c r="E7" s="370">
        <v>38</v>
      </c>
      <c r="F7" s="370">
        <v>20</v>
      </c>
      <c r="G7" s="370">
        <v>34</v>
      </c>
      <c r="H7" s="370">
        <v>21</v>
      </c>
      <c r="I7" s="370">
        <v>26</v>
      </c>
      <c r="J7" s="370">
        <v>20</v>
      </c>
      <c r="K7" s="370">
        <v>25</v>
      </c>
      <c r="L7" s="440">
        <f t="shared" si="0"/>
        <v>199</v>
      </c>
      <c r="M7" s="433">
        <v>58</v>
      </c>
      <c r="N7" s="370">
        <v>24</v>
      </c>
      <c r="O7" s="370">
        <v>17</v>
      </c>
      <c r="P7" s="370">
        <v>70</v>
      </c>
      <c r="Q7" s="370">
        <v>38</v>
      </c>
      <c r="R7" s="370">
        <v>42</v>
      </c>
      <c r="S7" s="370">
        <v>36</v>
      </c>
      <c r="T7" s="370">
        <v>41</v>
      </c>
      <c r="U7" s="370">
        <v>29</v>
      </c>
      <c r="V7" s="370">
        <v>26</v>
      </c>
      <c r="W7" s="440">
        <f t="shared" si="1"/>
        <v>323</v>
      </c>
    </row>
    <row r="8" spans="2:23">
      <c r="B8" s="433">
        <v>6</v>
      </c>
      <c r="C8" s="370">
        <v>12</v>
      </c>
      <c r="D8" s="370">
        <v>9</v>
      </c>
      <c r="E8" s="370">
        <v>34</v>
      </c>
      <c r="F8" s="370">
        <v>26</v>
      </c>
      <c r="G8" s="370">
        <v>20</v>
      </c>
      <c r="H8" s="370">
        <v>22</v>
      </c>
      <c r="I8" s="370">
        <v>21</v>
      </c>
      <c r="J8" s="370">
        <v>19</v>
      </c>
      <c r="K8" s="370">
        <v>22</v>
      </c>
      <c r="L8" s="440">
        <f t="shared" si="0"/>
        <v>185</v>
      </c>
      <c r="M8" s="433">
        <v>59</v>
      </c>
      <c r="N8" s="370">
        <v>21</v>
      </c>
      <c r="O8" s="370">
        <v>25</v>
      </c>
      <c r="P8" s="370">
        <v>70</v>
      </c>
      <c r="Q8" s="370">
        <v>43</v>
      </c>
      <c r="R8" s="370">
        <v>31</v>
      </c>
      <c r="S8" s="370">
        <v>18</v>
      </c>
      <c r="T8" s="370">
        <v>35</v>
      </c>
      <c r="U8" s="370">
        <v>20</v>
      </c>
      <c r="V8" s="370">
        <v>23</v>
      </c>
      <c r="W8" s="440">
        <f t="shared" si="1"/>
        <v>286</v>
      </c>
    </row>
    <row r="9" spans="2:23">
      <c r="B9" s="433">
        <v>7</v>
      </c>
      <c r="C9" s="370">
        <v>7</v>
      </c>
      <c r="D9" s="370">
        <v>12</v>
      </c>
      <c r="E9" s="370">
        <v>26</v>
      </c>
      <c r="F9" s="370">
        <v>24</v>
      </c>
      <c r="G9" s="370">
        <v>31</v>
      </c>
      <c r="H9" s="370">
        <v>21</v>
      </c>
      <c r="I9" s="370">
        <v>21</v>
      </c>
      <c r="J9" s="370">
        <v>27</v>
      </c>
      <c r="K9" s="370">
        <v>43</v>
      </c>
      <c r="L9" s="440">
        <f t="shared" si="0"/>
        <v>212</v>
      </c>
      <c r="M9" s="433">
        <v>60</v>
      </c>
      <c r="N9" s="370">
        <v>24</v>
      </c>
      <c r="O9" s="370">
        <v>19</v>
      </c>
      <c r="P9" s="370">
        <v>76</v>
      </c>
      <c r="Q9" s="370">
        <v>37</v>
      </c>
      <c r="R9" s="370">
        <v>27</v>
      </c>
      <c r="S9" s="370">
        <v>27</v>
      </c>
      <c r="T9" s="370">
        <v>31</v>
      </c>
      <c r="U9" s="370">
        <v>16</v>
      </c>
      <c r="V9" s="370">
        <v>35</v>
      </c>
      <c r="W9" s="440">
        <f t="shared" si="1"/>
        <v>292</v>
      </c>
    </row>
    <row r="10" spans="2:23">
      <c r="B10" s="433">
        <v>8</v>
      </c>
      <c r="C10" s="370">
        <v>8</v>
      </c>
      <c r="D10" s="370">
        <v>12</v>
      </c>
      <c r="E10" s="370">
        <v>39</v>
      </c>
      <c r="F10" s="370">
        <v>20</v>
      </c>
      <c r="G10" s="370">
        <v>24</v>
      </c>
      <c r="H10" s="370">
        <v>19</v>
      </c>
      <c r="I10" s="370">
        <v>20</v>
      </c>
      <c r="J10" s="370">
        <v>20</v>
      </c>
      <c r="K10" s="370">
        <v>30</v>
      </c>
      <c r="L10" s="440">
        <f t="shared" si="0"/>
        <v>192</v>
      </c>
      <c r="M10" s="433">
        <v>61</v>
      </c>
      <c r="N10" s="370">
        <v>18</v>
      </c>
      <c r="O10" s="370">
        <v>20</v>
      </c>
      <c r="P10" s="370">
        <v>45</v>
      </c>
      <c r="Q10" s="370">
        <v>29</v>
      </c>
      <c r="R10" s="370">
        <v>20</v>
      </c>
      <c r="S10" s="370">
        <v>23</v>
      </c>
      <c r="T10" s="370">
        <v>29</v>
      </c>
      <c r="U10" s="370">
        <v>18</v>
      </c>
      <c r="V10" s="370">
        <v>25</v>
      </c>
      <c r="W10" s="440">
        <f t="shared" si="1"/>
        <v>227</v>
      </c>
    </row>
    <row r="11" spans="2:23">
      <c r="B11" s="433">
        <v>9</v>
      </c>
      <c r="C11" s="370">
        <v>14</v>
      </c>
      <c r="D11" s="370">
        <v>11</v>
      </c>
      <c r="E11" s="370">
        <v>23</v>
      </c>
      <c r="F11" s="370">
        <v>23</v>
      </c>
      <c r="G11" s="370">
        <v>24</v>
      </c>
      <c r="H11" s="370">
        <v>17</v>
      </c>
      <c r="I11" s="370">
        <v>29</v>
      </c>
      <c r="J11" s="370">
        <v>18</v>
      </c>
      <c r="K11" s="370">
        <v>42</v>
      </c>
      <c r="L11" s="440">
        <f t="shared" si="0"/>
        <v>201</v>
      </c>
      <c r="M11" s="433">
        <v>62</v>
      </c>
      <c r="N11" s="370">
        <v>19</v>
      </c>
      <c r="O11" s="370">
        <v>20</v>
      </c>
      <c r="P11" s="370">
        <v>49</v>
      </c>
      <c r="Q11" s="370">
        <v>34</v>
      </c>
      <c r="R11" s="370">
        <v>17</v>
      </c>
      <c r="S11" s="370">
        <v>19</v>
      </c>
      <c r="T11" s="370">
        <v>28</v>
      </c>
      <c r="U11" s="370">
        <v>11</v>
      </c>
      <c r="V11" s="370">
        <v>27</v>
      </c>
      <c r="W11" s="440">
        <f t="shared" si="1"/>
        <v>224</v>
      </c>
    </row>
    <row r="12" spans="2:23">
      <c r="B12" s="433">
        <v>10</v>
      </c>
      <c r="C12" s="370">
        <v>5</v>
      </c>
      <c r="D12" s="370">
        <v>16</v>
      </c>
      <c r="E12" s="370">
        <v>41</v>
      </c>
      <c r="F12" s="370">
        <v>28</v>
      </c>
      <c r="G12" s="370">
        <v>23</v>
      </c>
      <c r="H12" s="370">
        <v>14</v>
      </c>
      <c r="I12" s="370">
        <v>28</v>
      </c>
      <c r="J12" s="370">
        <v>24</v>
      </c>
      <c r="K12" s="370">
        <v>31</v>
      </c>
      <c r="L12" s="440">
        <f t="shared" si="0"/>
        <v>210</v>
      </c>
      <c r="M12" s="433">
        <v>63</v>
      </c>
      <c r="N12" s="370">
        <v>16</v>
      </c>
      <c r="O12" s="370">
        <v>17</v>
      </c>
      <c r="P12" s="370">
        <v>54</v>
      </c>
      <c r="Q12" s="370">
        <v>33</v>
      </c>
      <c r="R12" s="370">
        <v>25</v>
      </c>
      <c r="S12" s="370">
        <v>22</v>
      </c>
      <c r="T12" s="370">
        <v>22</v>
      </c>
      <c r="U12" s="370">
        <v>10</v>
      </c>
      <c r="V12" s="370">
        <v>20</v>
      </c>
      <c r="W12" s="440">
        <f t="shared" si="1"/>
        <v>219</v>
      </c>
    </row>
    <row r="13" spans="2:23">
      <c r="B13" s="433">
        <v>11</v>
      </c>
      <c r="C13" s="370">
        <v>7</v>
      </c>
      <c r="D13" s="370">
        <v>11</v>
      </c>
      <c r="E13" s="370">
        <v>23</v>
      </c>
      <c r="F13" s="370">
        <v>25</v>
      </c>
      <c r="G13" s="370">
        <v>31</v>
      </c>
      <c r="H13" s="370">
        <v>12</v>
      </c>
      <c r="I13" s="370">
        <v>20</v>
      </c>
      <c r="J13" s="370">
        <v>22</v>
      </c>
      <c r="K13" s="370">
        <v>45</v>
      </c>
      <c r="L13" s="440">
        <f t="shared" si="0"/>
        <v>196</v>
      </c>
      <c r="M13" s="433">
        <v>64</v>
      </c>
      <c r="N13" s="370">
        <v>23</v>
      </c>
      <c r="O13" s="370">
        <v>17</v>
      </c>
      <c r="P13" s="370">
        <v>37</v>
      </c>
      <c r="Q13" s="370">
        <v>32</v>
      </c>
      <c r="R13" s="370">
        <v>23</v>
      </c>
      <c r="S13" s="370">
        <v>22</v>
      </c>
      <c r="T13" s="370">
        <v>28</v>
      </c>
      <c r="U13" s="370">
        <v>14</v>
      </c>
      <c r="V13" s="370">
        <v>32</v>
      </c>
      <c r="W13" s="440">
        <f t="shared" si="1"/>
        <v>228</v>
      </c>
    </row>
    <row r="14" spans="2:23">
      <c r="B14" s="433">
        <v>12</v>
      </c>
      <c r="C14" s="370">
        <v>9</v>
      </c>
      <c r="D14" s="370">
        <v>10</v>
      </c>
      <c r="E14" s="370">
        <v>25</v>
      </c>
      <c r="F14" s="370">
        <v>26</v>
      </c>
      <c r="G14" s="370">
        <v>18</v>
      </c>
      <c r="H14" s="370">
        <v>21</v>
      </c>
      <c r="I14" s="370">
        <v>20</v>
      </c>
      <c r="J14" s="370">
        <v>17</v>
      </c>
      <c r="K14" s="370">
        <v>40</v>
      </c>
      <c r="L14" s="440">
        <f t="shared" si="0"/>
        <v>186</v>
      </c>
      <c r="M14" s="433">
        <v>65</v>
      </c>
      <c r="N14" s="370">
        <v>13</v>
      </c>
      <c r="O14" s="370">
        <v>18</v>
      </c>
      <c r="P14" s="370">
        <v>42</v>
      </c>
      <c r="Q14" s="370">
        <v>23</v>
      </c>
      <c r="R14" s="370">
        <v>14</v>
      </c>
      <c r="S14" s="370">
        <v>26</v>
      </c>
      <c r="T14" s="370">
        <v>32</v>
      </c>
      <c r="U14" s="370">
        <v>11</v>
      </c>
      <c r="V14" s="370">
        <v>13</v>
      </c>
      <c r="W14" s="440">
        <f t="shared" si="1"/>
        <v>192</v>
      </c>
    </row>
    <row r="15" spans="2:23">
      <c r="B15" s="433">
        <v>13</v>
      </c>
      <c r="C15" s="370">
        <v>7</v>
      </c>
      <c r="D15" s="370">
        <v>12</v>
      </c>
      <c r="E15" s="370">
        <v>27</v>
      </c>
      <c r="F15" s="370">
        <v>21</v>
      </c>
      <c r="G15" s="370">
        <v>29</v>
      </c>
      <c r="H15" s="370">
        <v>18</v>
      </c>
      <c r="I15" s="370">
        <v>25</v>
      </c>
      <c r="J15" s="370">
        <v>19</v>
      </c>
      <c r="K15" s="370">
        <v>31</v>
      </c>
      <c r="L15" s="440">
        <f t="shared" si="0"/>
        <v>189</v>
      </c>
      <c r="M15" s="433">
        <v>66</v>
      </c>
      <c r="N15" s="370">
        <v>20</v>
      </c>
      <c r="O15" s="370">
        <v>20</v>
      </c>
      <c r="P15" s="370">
        <v>43</v>
      </c>
      <c r="Q15" s="370">
        <v>29</v>
      </c>
      <c r="R15" s="370">
        <v>21</v>
      </c>
      <c r="S15" s="370">
        <v>19</v>
      </c>
      <c r="T15" s="370">
        <v>29</v>
      </c>
      <c r="U15" s="370">
        <v>16</v>
      </c>
      <c r="V15" s="370">
        <v>26</v>
      </c>
      <c r="W15" s="440">
        <f t="shared" si="1"/>
        <v>223</v>
      </c>
    </row>
    <row r="16" spans="2:23">
      <c r="B16" s="433">
        <v>14</v>
      </c>
      <c r="C16" s="370">
        <v>14</v>
      </c>
      <c r="D16" s="370">
        <v>10</v>
      </c>
      <c r="E16" s="370">
        <v>32</v>
      </c>
      <c r="F16" s="370">
        <v>8</v>
      </c>
      <c r="G16" s="370">
        <v>27</v>
      </c>
      <c r="H16" s="370">
        <v>13</v>
      </c>
      <c r="I16" s="370">
        <v>33</v>
      </c>
      <c r="J16" s="370">
        <v>21</v>
      </c>
      <c r="K16" s="370">
        <v>37</v>
      </c>
      <c r="L16" s="440">
        <f t="shared" si="0"/>
        <v>195</v>
      </c>
      <c r="M16" s="433">
        <v>67</v>
      </c>
      <c r="N16" s="370">
        <v>8</v>
      </c>
      <c r="O16" s="370">
        <v>22</v>
      </c>
      <c r="P16" s="370">
        <v>46</v>
      </c>
      <c r="Q16" s="370">
        <v>37</v>
      </c>
      <c r="R16" s="370">
        <v>24</v>
      </c>
      <c r="S16" s="370">
        <v>25</v>
      </c>
      <c r="T16" s="370">
        <v>24</v>
      </c>
      <c r="U16" s="370">
        <v>18</v>
      </c>
      <c r="V16" s="370">
        <v>18</v>
      </c>
      <c r="W16" s="440">
        <f t="shared" si="1"/>
        <v>222</v>
      </c>
    </row>
    <row r="17" spans="2:23">
      <c r="B17" s="433">
        <v>15</v>
      </c>
      <c r="C17" s="370">
        <v>9</v>
      </c>
      <c r="D17" s="370">
        <v>12</v>
      </c>
      <c r="E17" s="370">
        <v>25</v>
      </c>
      <c r="F17" s="370">
        <v>23</v>
      </c>
      <c r="G17" s="370">
        <v>28</v>
      </c>
      <c r="H17" s="370">
        <v>13</v>
      </c>
      <c r="I17" s="370">
        <v>22</v>
      </c>
      <c r="J17" s="370">
        <v>27</v>
      </c>
      <c r="K17" s="370">
        <v>26</v>
      </c>
      <c r="L17" s="440">
        <f t="shared" si="0"/>
        <v>185</v>
      </c>
      <c r="M17" s="433">
        <v>68</v>
      </c>
      <c r="N17" s="370">
        <v>17</v>
      </c>
      <c r="O17" s="370">
        <v>15</v>
      </c>
      <c r="P17" s="370">
        <v>44</v>
      </c>
      <c r="Q17" s="370">
        <v>34</v>
      </c>
      <c r="R17" s="370">
        <v>23</v>
      </c>
      <c r="S17" s="370">
        <v>24</v>
      </c>
      <c r="T17" s="370">
        <v>27</v>
      </c>
      <c r="U17" s="370">
        <v>21</v>
      </c>
      <c r="V17" s="370">
        <v>30</v>
      </c>
      <c r="W17" s="440">
        <f t="shared" si="1"/>
        <v>235</v>
      </c>
    </row>
    <row r="18" spans="2:23">
      <c r="B18" s="433">
        <v>16</v>
      </c>
      <c r="C18" s="370">
        <v>16</v>
      </c>
      <c r="D18" s="370">
        <v>9</v>
      </c>
      <c r="E18" s="370">
        <v>27</v>
      </c>
      <c r="F18" s="370">
        <v>23</v>
      </c>
      <c r="G18" s="370">
        <v>25</v>
      </c>
      <c r="H18" s="370">
        <v>21</v>
      </c>
      <c r="I18" s="370">
        <v>27</v>
      </c>
      <c r="J18" s="370">
        <v>23</v>
      </c>
      <c r="K18" s="370">
        <v>34</v>
      </c>
      <c r="L18" s="440">
        <f t="shared" si="0"/>
        <v>205</v>
      </c>
      <c r="M18" s="433">
        <v>69</v>
      </c>
      <c r="N18" s="370">
        <v>14</v>
      </c>
      <c r="O18" s="370">
        <v>25</v>
      </c>
      <c r="P18" s="370">
        <v>35</v>
      </c>
      <c r="Q18" s="370">
        <v>36</v>
      </c>
      <c r="R18" s="370">
        <v>18</v>
      </c>
      <c r="S18" s="370">
        <v>31</v>
      </c>
      <c r="T18" s="370">
        <v>40</v>
      </c>
      <c r="U18" s="370">
        <v>18</v>
      </c>
      <c r="V18" s="370">
        <v>15</v>
      </c>
      <c r="W18" s="440">
        <f t="shared" si="1"/>
        <v>232</v>
      </c>
    </row>
    <row r="19" spans="2:23">
      <c r="B19" s="433">
        <v>17</v>
      </c>
      <c r="C19" s="370">
        <v>11</v>
      </c>
      <c r="D19" s="370">
        <v>8</v>
      </c>
      <c r="E19" s="370">
        <v>22</v>
      </c>
      <c r="F19" s="370">
        <v>18</v>
      </c>
      <c r="G19" s="370">
        <v>26</v>
      </c>
      <c r="H19" s="370">
        <v>16</v>
      </c>
      <c r="I19" s="370">
        <v>17</v>
      </c>
      <c r="J19" s="370">
        <v>17</v>
      </c>
      <c r="K19" s="370">
        <v>20</v>
      </c>
      <c r="L19" s="440">
        <f t="shared" si="0"/>
        <v>155</v>
      </c>
      <c r="M19" s="433">
        <v>70</v>
      </c>
      <c r="N19" s="370">
        <v>21</v>
      </c>
      <c r="O19" s="370">
        <v>24</v>
      </c>
      <c r="P19" s="370">
        <v>36</v>
      </c>
      <c r="Q19" s="370">
        <v>29</v>
      </c>
      <c r="R19" s="370">
        <v>35</v>
      </c>
      <c r="S19" s="370">
        <v>26</v>
      </c>
      <c r="T19" s="370">
        <v>41</v>
      </c>
      <c r="U19" s="370">
        <v>19</v>
      </c>
      <c r="V19" s="370">
        <v>33</v>
      </c>
      <c r="W19" s="440">
        <f t="shared" si="1"/>
        <v>264</v>
      </c>
    </row>
    <row r="20" spans="2:23">
      <c r="B20" s="433">
        <v>18</v>
      </c>
      <c r="C20" s="370">
        <v>13</v>
      </c>
      <c r="D20" s="370">
        <v>15</v>
      </c>
      <c r="E20" s="370">
        <v>30</v>
      </c>
      <c r="F20" s="370">
        <v>21</v>
      </c>
      <c r="G20" s="370">
        <v>26</v>
      </c>
      <c r="H20" s="370">
        <v>17</v>
      </c>
      <c r="I20" s="370">
        <v>30</v>
      </c>
      <c r="J20" s="370">
        <v>28</v>
      </c>
      <c r="K20" s="370">
        <v>24</v>
      </c>
      <c r="L20" s="440">
        <f t="shared" si="0"/>
        <v>204</v>
      </c>
      <c r="M20" s="433">
        <v>71</v>
      </c>
      <c r="N20" s="370">
        <v>26</v>
      </c>
      <c r="O20" s="370">
        <v>25</v>
      </c>
      <c r="P20" s="370">
        <v>54</v>
      </c>
      <c r="Q20" s="370">
        <v>30</v>
      </c>
      <c r="R20" s="370">
        <v>30</v>
      </c>
      <c r="S20" s="370">
        <v>25</v>
      </c>
      <c r="T20" s="370">
        <v>47</v>
      </c>
      <c r="U20" s="370">
        <v>19</v>
      </c>
      <c r="V20" s="370">
        <v>33</v>
      </c>
      <c r="W20" s="440">
        <f t="shared" si="1"/>
        <v>289</v>
      </c>
    </row>
    <row r="21" spans="2:23">
      <c r="B21" s="433">
        <v>19</v>
      </c>
      <c r="C21" s="370">
        <v>13</v>
      </c>
      <c r="D21" s="370">
        <v>23</v>
      </c>
      <c r="E21" s="370">
        <v>34</v>
      </c>
      <c r="F21" s="370">
        <v>19</v>
      </c>
      <c r="G21" s="370">
        <v>22</v>
      </c>
      <c r="H21" s="370">
        <v>17</v>
      </c>
      <c r="I21" s="370">
        <v>36</v>
      </c>
      <c r="J21" s="370">
        <v>25</v>
      </c>
      <c r="K21" s="370">
        <v>21</v>
      </c>
      <c r="L21" s="440">
        <f t="shared" si="0"/>
        <v>210</v>
      </c>
      <c r="M21" s="433">
        <v>72</v>
      </c>
      <c r="N21" s="370">
        <v>25</v>
      </c>
      <c r="O21" s="370">
        <v>35</v>
      </c>
      <c r="P21" s="370">
        <v>60</v>
      </c>
      <c r="Q21" s="370">
        <v>39</v>
      </c>
      <c r="R21" s="370">
        <v>28</v>
      </c>
      <c r="S21" s="370">
        <v>35</v>
      </c>
      <c r="T21" s="370">
        <v>48</v>
      </c>
      <c r="U21" s="370">
        <v>17</v>
      </c>
      <c r="V21" s="370">
        <v>40</v>
      </c>
      <c r="W21" s="440">
        <f t="shared" si="1"/>
        <v>327</v>
      </c>
    </row>
    <row r="22" spans="2:23">
      <c r="B22" s="433">
        <v>20</v>
      </c>
      <c r="C22" s="370">
        <v>14</v>
      </c>
      <c r="D22" s="370">
        <v>13</v>
      </c>
      <c r="E22" s="370">
        <v>34</v>
      </c>
      <c r="F22" s="370">
        <v>19</v>
      </c>
      <c r="G22" s="370">
        <v>23</v>
      </c>
      <c r="H22" s="370">
        <v>29</v>
      </c>
      <c r="I22" s="370">
        <v>16</v>
      </c>
      <c r="J22" s="370">
        <v>27</v>
      </c>
      <c r="K22" s="370">
        <v>25</v>
      </c>
      <c r="L22" s="440">
        <f t="shared" si="0"/>
        <v>200</v>
      </c>
      <c r="M22" s="433">
        <v>73</v>
      </c>
      <c r="N22" s="370">
        <v>25</v>
      </c>
      <c r="O22" s="370">
        <v>29</v>
      </c>
      <c r="P22" s="370">
        <v>55</v>
      </c>
      <c r="Q22" s="370">
        <v>44</v>
      </c>
      <c r="R22" s="370">
        <v>32</v>
      </c>
      <c r="S22" s="370">
        <v>30</v>
      </c>
      <c r="T22" s="370">
        <v>46</v>
      </c>
      <c r="U22" s="370">
        <v>19</v>
      </c>
      <c r="V22" s="370">
        <v>22</v>
      </c>
      <c r="W22" s="440">
        <f t="shared" si="1"/>
        <v>302</v>
      </c>
    </row>
    <row r="23" spans="2:23">
      <c r="B23" s="433">
        <v>21</v>
      </c>
      <c r="C23" s="370">
        <v>19</v>
      </c>
      <c r="D23" s="370">
        <v>25</v>
      </c>
      <c r="E23" s="370">
        <v>41</v>
      </c>
      <c r="F23" s="370">
        <v>19</v>
      </c>
      <c r="G23" s="370">
        <v>37</v>
      </c>
      <c r="H23" s="370">
        <v>17</v>
      </c>
      <c r="I23" s="370">
        <v>16</v>
      </c>
      <c r="J23" s="370">
        <v>15</v>
      </c>
      <c r="K23" s="370">
        <v>19</v>
      </c>
      <c r="L23" s="440">
        <f t="shared" si="0"/>
        <v>208</v>
      </c>
      <c r="M23" s="433">
        <v>74</v>
      </c>
      <c r="N23" s="370">
        <v>15</v>
      </c>
      <c r="O23" s="370">
        <v>22</v>
      </c>
      <c r="P23" s="370">
        <v>37</v>
      </c>
      <c r="Q23" s="370">
        <v>24</v>
      </c>
      <c r="R23" s="370">
        <v>13</v>
      </c>
      <c r="S23" s="370">
        <v>17</v>
      </c>
      <c r="T23" s="370">
        <v>29</v>
      </c>
      <c r="U23" s="370">
        <v>7</v>
      </c>
      <c r="V23" s="370">
        <v>14</v>
      </c>
      <c r="W23" s="440">
        <f t="shared" si="1"/>
        <v>178</v>
      </c>
    </row>
    <row r="24" spans="2:23">
      <c r="B24" s="433">
        <v>22</v>
      </c>
      <c r="C24" s="370">
        <v>19</v>
      </c>
      <c r="D24" s="370">
        <v>23</v>
      </c>
      <c r="E24" s="370">
        <v>50</v>
      </c>
      <c r="F24" s="370">
        <v>34</v>
      </c>
      <c r="G24" s="370">
        <v>19</v>
      </c>
      <c r="H24" s="370">
        <v>28</v>
      </c>
      <c r="I24" s="370">
        <v>20</v>
      </c>
      <c r="J24" s="370">
        <v>20</v>
      </c>
      <c r="K24" s="370">
        <v>22</v>
      </c>
      <c r="L24" s="440">
        <f t="shared" si="0"/>
        <v>235</v>
      </c>
      <c r="M24" s="433">
        <v>75</v>
      </c>
      <c r="N24" s="370">
        <v>11</v>
      </c>
      <c r="O24" s="370">
        <v>19</v>
      </c>
      <c r="P24" s="370">
        <v>29</v>
      </c>
      <c r="Q24" s="370">
        <v>30</v>
      </c>
      <c r="R24" s="370">
        <v>18</v>
      </c>
      <c r="S24" s="370">
        <v>14</v>
      </c>
      <c r="T24" s="370">
        <v>33</v>
      </c>
      <c r="U24" s="370">
        <v>6</v>
      </c>
      <c r="V24" s="370">
        <v>18</v>
      </c>
      <c r="W24" s="440">
        <f t="shared" si="1"/>
        <v>178</v>
      </c>
    </row>
    <row r="25" spans="2:23">
      <c r="B25" s="433">
        <v>23</v>
      </c>
      <c r="C25" s="370">
        <v>21</v>
      </c>
      <c r="D25" s="370">
        <v>27</v>
      </c>
      <c r="E25" s="370">
        <v>75</v>
      </c>
      <c r="F25" s="370">
        <v>47</v>
      </c>
      <c r="G25" s="370">
        <v>20</v>
      </c>
      <c r="H25" s="370">
        <v>16</v>
      </c>
      <c r="I25" s="370">
        <v>20</v>
      </c>
      <c r="J25" s="370">
        <v>30</v>
      </c>
      <c r="K25" s="370">
        <v>17</v>
      </c>
      <c r="L25" s="440">
        <f t="shared" si="0"/>
        <v>273</v>
      </c>
      <c r="M25" s="433">
        <v>76</v>
      </c>
      <c r="N25" s="370">
        <v>19</v>
      </c>
      <c r="O25" s="370">
        <v>23</v>
      </c>
      <c r="P25" s="370">
        <v>38</v>
      </c>
      <c r="Q25" s="370">
        <v>30</v>
      </c>
      <c r="R25" s="370">
        <v>21</v>
      </c>
      <c r="S25" s="370">
        <v>31</v>
      </c>
      <c r="T25" s="370">
        <v>32</v>
      </c>
      <c r="U25" s="370">
        <v>13</v>
      </c>
      <c r="V25" s="370">
        <v>18</v>
      </c>
      <c r="W25" s="440">
        <f t="shared" si="1"/>
        <v>225</v>
      </c>
    </row>
    <row r="26" spans="2:23">
      <c r="B26" s="433">
        <v>24</v>
      </c>
      <c r="C26" s="370">
        <v>17</v>
      </c>
      <c r="D26" s="370">
        <v>30</v>
      </c>
      <c r="E26" s="370">
        <v>95</v>
      </c>
      <c r="F26" s="370">
        <v>41</v>
      </c>
      <c r="G26" s="370">
        <v>17</v>
      </c>
      <c r="H26" s="370">
        <v>26</v>
      </c>
      <c r="I26" s="370">
        <v>17</v>
      </c>
      <c r="J26" s="370">
        <v>19</v>
      </c>
      <c r="K26" s="370">
        <v>19</v>
      </c>
      <c r="L26" s="440">
        <f t="shared" si="0"/>
        <v>281</v>
      </c>
      <c r="M26" s="433">
        <v>77</v>
      </c>
      <c r="N26" s="370">
        <v>17</v>
      </c>
      <c r="O26" s="370">
        <v>22</v>
      </c>
      <c r="P26" s="370">
        <v>38</v>
      </c>
      <c r="Q26" s="370">
        <v>31</v>
      </c>
      <c r="R26" s="370">
        <v>26</v>
      </c>
      <c r="S26" s="370">
        <v>26</v>
      </c>
      <c r="T26" s="370">
        <v>26</v>
      </c>
      <c r="U26" s="370">
        <v>11</v>
      </c>
      <c r="V26" s="370">
        <v>20</v>
      </c>
      <c r="W26" s="440">
        <f t="shared" si="1"/>
        <v>217</v>
      </c>
    </row>
    <row r="27" spans="2:23">
      <c r="B27" s="433">
        <v>25</v>
      </c>
      <c r="C27" s="370">
        <v>17</v>
      </c>
      <c r="D27" s="370">
        <v>42</v>
      </c>
      <c r="E27" s="370">
        <v>89</v>
      </c>
      <c r="F27" s="370">
        <v>49</v>
      </c>
      <c r="G27" s="370">
        <v>17</v>
      </c>
      <c r="H27" s="370">
        <v>22</v>
      </c>
      <c r="I27" s="370">
        <v>14</v>
      </c>
      <c r="J27" s="370">
        <v>16</v>
      </c>
      <c r="K27" s="370">
        <v>16</v>
      </c>
      <c r="L27" s="440">
        <f t="shared" si="0"/>
        <v>282</v>
      </c>
      <c r="M27" s="433">
        <v>78</v>
      </c>
      <c r="N27" s="370">
        <v>16</v>
      </c>
      <c r="O27" s="370">
        <v>18</v>
      </c>
      <c r="P27" s="370">
        <v>41</v>
      </c>
      <c r="Q27" s="370">
        <v>25</v>
      </c>
      <c r="R27" s="370">
        <v>26</v>
      </c>
      <c r="S27" s="370">
        <v>21</v>
      </c>
      <c r="T27" s="370">
        <v>41</v>
      </c>
      <c r="U27" s="370">
        <v>12</v>
      </c>
      <c r="V27" s="370">
        <v>22</v>
      </c>
      <c r="W27" s="440">
        <f t="shared" si="1"/>
        <v>222</v>
      </c>
    </row>
    <row r="28" spans="2:23">
      <c r="B28" s="433">
        <v>26</v>
      </c>
      <c r="C28" s="370">
        <v>21</v>
      </c>
      <c r="D28" s="370">
        <v>30</v>
      </c>
      <c r="E28" s="370">
        <v>115</v>
      </c>
      <c r="F28" s="370">
        <v>53</v>
      </c>
      <c r="G28" s="370">
        <v>22</v>
      </c>
      <c r="H28" s="370">
        <v>16</v>
      </c>
      <c r="I28" s="370">
        <v>20</v>
      </c>
      <c r="J28" s="370">
        <v>19</v>
      </c>
      <c r="K28" s="370">
        <v>20</v>
      </c>
      <c r="L28" s="440">
        <f t="shared" si="0"/>
        <v>316</v>
      </c>
      <c r="M28" s="433">
        <v>79</v>
      </c>
      <c r="N28" s="370">
        <v>17</v>
      </c>
      <c r="O28" s="370">
        <v>11</v>
      </c>
      <c r="P28" s="370">
        <v>43</v>
      </c>
      <c r="Q28" s="370">
        <v>27</v>
      </c>
      <c r="R28" s="370">
        <v>31</v>
      </c>
      <c r="S28" s="370">
        <v>29</v>
      </c>
      <c r="T28" s="370">
        <v>29</v>
      </c>
      <c r="U28" s="370">
        <v>11</v>
      </c>
      <c r="V28" s="370">
        <v>26</v>
      </c>
      <c r="W28" s="440">
        <f t="shared" si="1"/>
        <v>224</v>
      </c>
    </row>
    <row r="29" spans="2:23">
      <c r="B29" s="433">
        <v>27</v>
      </c>
      <c r="C29" s="370">
        <v>25</v>
      </c>
      <c r="D29" s="370">
        <v>28</v>
      </c>
      <c r="E29" s="370">
        <v>102</v>
      </c>
      <c r="F29" s="370">
        <v>42</v>
      </c>
      <c r="G29" s="370">
        <v>25</v>
      </c>
      <c r="H29" s="370">
        <v>16</v>
      </c>
      <c r="I29" s="370">
        <v>22</v>
      </c>
      <c r="J29" s="370">
        <v>12</v>
      </c>
      <c r="K29" s="370">
        <v>15</v>
      </c>
      <c r="L29" s="440">
        <f t="shared" si="0"/>
        <v>287</v>
      </c>
      <c r="M29" s="433">
        <v>80</v>
      </c>
      <c r="N29" s="370">
        <v>13</v>
      </c>
      <c r="O29" s="370">
        <v>11</v>
      </c>
      <c r="P29" s="370">
        <v>45</v>
      </c>
      <c r="Q29" s="370">
        <v>28</v>
      </c>
      <c r="R29" s="370">
        <v>23</v>
      </c>
      <c r="S29" s="370">
        <v>27</v>
      </c>
      <c r="T29" s="370">
        <v>25</v>
      </c>
      <c r="U29" s="370">
        <v>9</v>
      </c>
      <c r="V29" s="370">
        <v>16</v>
      </c>
      <c r="W29" s="440">
        <f t="shared" si="1"/>
        <v>197</v>
      </c>
    </row>
    <row r="30" spans="2:23">
      <c r="B30" s="433">
        <v>28</v>
      </c>
      <c r="C30" s="370">
        <v>22</v>
      </c>
      <c r="D30" s="370">
        <v>28</v>
      </c>
      <c r="E30" s="370">
        <v>110</v>
      </c>
      <c r="F30" s="370">
        <v>57</v>
      </c>
      <c r="G30" s="370">
        <v>20</v>
      </c>
      <c r="H30" s="370">
        <v>25</v>
      </c>
      <c r="I30" s="370">
        <v>18</v>
      </c>
      <c r="J30" s="370">
        <v>10</v>
      </c>
      <c r="K30" s="370">
        <v>15</v>
      </c>
      <c r="L30" s="440">
        <f t="shared" si="0"/>
        <v>305</v>
      </c>
      <c r="M30" s="433">
        <v>81</v>
      </c>
      <c r="N30" s="370">
        <v>8</v>
      </c>
      <c r="O30" s="370">
        <v>14</v>
      </c>
      <c r="P30" s="370">
        <v>37</v>
      </c>
      <c r="Q30" s="370">
        <v>25</v>
      </c>
      <c r="R30" s="370">
        <v>25</v>
      </c>
      <c r="S30" s="370">
        <v>18</v>
      </c>
      <c r="T30" s="370">
        <v>18</v>
      </c>
      <c r="U30" s="370">
        <v>3</v>
      </c>
      <c r="V30" s="370">
        <v>17</v>
      </c>
      <c r="W30" s="440">
        <f t="shared" si="1"/>
        <v>165</v>
      </c>
    </row>
    <row r="31" spans="2:23">
      <c r="B31" s="433">
        <v>29</v>
      </c>
      <c r="C31" s="370">
        <v>16</v>
      </c>
      <c r="D31" s="370">
        <v>23</v>
      </c>
      <c r="E31" s="370">
        <v>104</v>
      </c>
      <c r="F31" s="370">
        <v>67</v>
      </c>
      <c r="G31" s="370">
        <v>29</v>
      </c>
      <c r="H31" s="370">
        <v>23</v>
      </c>
      <c r="I31" s="370">
        <v>21</v>
      </c>
      <c r="J31" s="370">
        <v>10</v>
      </c>
      <c r="K31" s="370">
        <v>15</v>
      </c>
      <c r="L31" s="440">
        <f t="shared" si="0"/>
        <v>308</v>
      </c>
      <c r="M31" s="433">
        <v>82</v>
      </c>
      <c r="N31" s="370">
        <v>13</v>
      </c>
      <c r="O31" s="370">
        <v>14</v>
      </c>
      <c r="P31" s="370">
        <v>23</v>
      </c>
      <c r="Q31" s="370">
        <v>18</v>
      </c>
      <c r="R31" s="370">
        <v>36</v>
      </c>
      <c r="S31" s="370">
        <v>20</v>
      </c>
      <c r="T31" s="370">
        <v>18</v>
      </c>
      <c r="U31" s="370">
        <v>10</v>
      </c>
      <c r="V31" s="370">
        <v>19</v>
      </c>
      <c r="W31" s="440">
        <f t="shared" si="1"/>
        <v>171</v>
      </c>
    </row>
    <row r="32" spans="2:23">
      <c r="B32" s="433">
        <v>30</v>
      </c>
      <c r="C32" s="370">
        <v>14</v>
      </c>
      <c r="D32" s="370">
        <v>25</v>
      </c>
      <c r="E32" s="370">
        <v>98</v>
      </c>
      <c r="F32" s="370">
        <v>45</v>
      </c>
      <c r="G32" s="370">
        <v>35</v>
      </c>
      <c r="H32" s="370">
        <v>23</v>
      </c>
      <c r="I32" s="370">
        <v>26</v>
      </c>
      <c r="J32" s="370">
        <v>10</v>
      </c>
      <c r="K32" s="370">
        <v>9</v>
      </c>
      <c r="L32" s="440">
        <f t="shared" si="0"/>
        <v>285</v>
      </c>
      <c r="M32" s="433">
        <v>83</v>
      </c>
      <c r="N32" s="370">
        <v>22</v>
      </c>
      <c r="O32" s="370">
        <v>15</v>
      </c>
      <c r="P32" s="370">
        <v>28</v>
      </c>
      <c r="Q32" s="370">
        <v>26</v>
      </c>
      <c r="R32" s="370">
        <v>21</v>
      </c>
      <c r="S32" s="370">
        <v>22</v>
      </c>
      <c r="T32" s="370">
        <v>24</v>
      </c>
      <c r="U32" s="370">
        <v>12</v>
      </c>
      <c r="V32" s="370">
        <v>15</v>
      </c>
      <c r="W32" s="440">
        <f t="shared" si="1"/>
        <v>185</v>
      </c>
    </row>
    <row r="33" spans="2:23">
      <c r="B33" s="433">
        <v>31</v>
      </c>
      <c r="C33" s="370">
        <v>16</v>
      </c>
      <c r="D33" s="370">
        <v>17</v>
      </c>
      <c r="E33" s="370">
        <v>89</v>
      </c>
      <c r="F33" s="370">
        <v>36</v>
      </c>
      <c r="G33" s="370">
        <v>42</v>
      </c>
      <c r="H33" s="370">
        <v>33</v>
      </c>
      <c r="I33" s="370">
        <v>29</v>
      </c>
      <c r="J33" s="370">
        <v>19</v>
      </c>
      <c r="K33" s="370">
        <v>19</v>
      </c>
      <c r="L33" s="440">
        <f t="shared" si="0"/>
        <v>300</v>
      </c>
      <c r="M33" s="433">
        <v>84</v>
      </c>
      <c r="N33" s="370">
        <v>9</v>
      </c>
      <c r="O33" s="370">
        <v>15</v>
      </c>
      <c r="P33" s="370">
        <v>30</v>
      </c>
      <c r="Q33" s="370">
        <v>9</v>
      </c>
      <c r="R33" s="370">
        <v>24</v>
      </c>
      <c r="S33" s="370">
        <v>17</v>
      </c>
      <c r="T33" s="370">
        <v>30</v>
      </c>
      <c r="U33" s="370">
        <v>14</v>
      </c>
      <c r="V33" s="370">
        <v>19</v>
      </c>
      <c r="W33" s="440">
        <f t="shared" si="1"/>
        <v>167</v>
      </c>
    </row>
    <row r="34" spans="2:23">
      <c r="B34" s="433">
        <v>32</v>
      </c>
      <c r="C34" s="370">
        <v>32</v>
      </c>
      <c r="D34" s="370">
        <v>20</v>
      </c>
      <c r="E34" s="370">
        <v>98</v>
      </c>
      <c r="F34" s="370">
        <v>49</v>
      </c>
      <c r="G34" s="370">
        <v>38</v>
      </c>
      <c r="H34" s="370">
        <v>34</v>
      </c>
      <c r="I34" s="370">
        <v>28</v>
      </c>
      <c r="J34" s="370">
        <v>13</v>
      </c>
      <c r="K34" s="370">
        <v>12</v>
      </c>
      <c r="L34" s="440">
        <f t="shared" si="0"/>
        <v>324</v>
      </c>
      <c r="M34" s="433">
        <v>85</v>
      </c>
      <c r="N34" s="370">
        <v>12</v>
      </c>
      <c r="O34" s="370">
        <v>7</v>
      </c>
      <c r="P34" s="370">
        <v>19</v>
      </c>
      <c r="Q34" s="370">
        <v>15</v>
      </c>
      <c r="R34" s="370">
        <v>27</v>
      </c>
      <c r="S34" s="370">
        <v>16</v>
      </c>
      <c r="T34" s="370">
        <v>16</v>
      </c>
      <c r="U34" s="370">
        <v>9</v>
      </c>
      <c r="V34" s="370">
        <v>14</v>
      </c>
      <c r="W34" s="440">
        <f t="shared" si="1"/>
        <v>135</v>
      </c>
    </row>
    <row r="35" spans="2:23">
      <c r="B35" s="433">
        <v>33</v>
      </c>
      <c r="C35" s="370">
        <v>12</v>
      </c>
      <c r="D35" s="370">
        <v>18</v>
      </c>
      <c r="E35" s="370">
        <v>77</v>
      </c>
      <c r="F35" s="370">
        <v>46</v>
      </c>
      <c r="G35" s="370">
        <v>39</v>
      </c>
      <c r="H35" s="370">
        <v>35</v>
      </c>
      <c r="I35" s="370">
        <v>23</v>
      </c>
      <c r="J35" s="370">
        <v>22</v>
      </c>
      <c r="K35" s="370">
        <v>23</v>
      </c>
      <c r="L35" s="440">
        <f t="shared" si="0"/>
        <v>295</v>
      </c>
      <c r="M35" s="433">
        <v>86</v>
      </c>
      <c r="N35" s="370">
        <v>3</v>
      </c>
      <c r="O35" s="370">
        <v>16</v>
      </c>
      <c r="P35" s="370">
        <v>26</v>
      </c>
      <c r="Q35" s="370">
        <v>27</v>
      </c>
      <c r="R35" s="370">
        <v>19</v>
      </c>
      <c r="S35" s="370">
        <v>18</v>
      </c>
      <c r="T35" s="370">
        <v>16</v>
      </c>
      <c r="U35" s="370">
        <v>11</v>
      </c>
      <c r="V35" s="370">
        <v>8</v>
      </c>
      <c r="W35" s="440">
        <f t="shared" si="1"/>
        <v>144</v>
      </c>
    </row>
    <row r="36" spans="2:23">
      <c r="B36" s="433">
        <v>34</v>
      </c>
      <c r="C36" s="370">
        <v>18</v>
      </c>
      <c r="D36" s="370">
        <v>16</v>
      </c>
      <c r="E36" s="370">
        <v>108</v>
      </c>
      <c r="F36" s="370">
        <v>48</v>
      </c>
      <c r="G36" s="370">
        <v>39</v>
      </c>
      <c r="H36" s="370">
        <v>46</v>
      </c>
      <c r="I36" s="370">
        <v>30</v>
      </c>
      <c r="J36" s="370">
        <v>21</v>
      </c>
      <c r="K36" s="370">
        <v>18</v>
      </c>
      <c r="L36" s="440">
        <f t="shared" si="0"/>
        <v>344</v>
      </c>
      <c r="M36" s="433">
        <v>87</v>
      </c>
      <c r="N36" s="370">
        <v>11</v>
      </c>
      <c r="O36" s="370">
        <v>8</v>
      </c>
      <c r="P36" s="370">
        <v>15</v>
      </c>
      <c r="Q36" s="370">
        <v>12</v>
      </c>
      <c r="R36" s="370">
        <v>19</v>
      </c>
      <c r="S36" s="370">
        <v>6</v>
      </c>
      <c r="T36" s="370">
        <v>15</v>
      </c>
      <c r="U36" s="370">
        <v>14</v>
      </c>
      <c r="V36" s="370">
        <v>12</v>
      </c>
      <c r="W36" s="440">
        <f t="shared" si="1"/>
        <v>112</v>
      </c>
    </row>
    <row r="37" spans="2:23">
      <c r="B37" s="433">
        <v>35</v>
      </c>
      <c r="C37" s="370">
        <v>19</v>
      </c>
      <c r="D37" s="370">
        <v>15</v>
      </c>
      <c r="E37" s="370">
        <v>83</v>
      </c>
      <c r="F37" s="370">
        <v>58</v>
      </c>
      <c r="G37" s="370">
        <v>43</v>
      </c>
      <c r="H37" s="370">
        <v>33</v>
      </c>
      <c r="I37" s="370">
        <v>35</v>
      </c>
      <c r="J37" s="370">
        <v>28</v>
      </c>
      <c r="K37" s="370">
        <v>20</v>
      </c>
      <c r="L37" s="440">
        <f t="shared" si="0"/>
        <v>334</v>
      </c>
      <c r="M37" s="433">
        <v>88</v>
      </c>
      <c r="N37" s="370">
        <v>12</v>
      </c>
      <c r="O37" s="370">
        <v>7</v>
      </c>
      <c r="P37" s="370">
        <v>15</v>
      </c>
      <c r="Q37" s="370">
        <v>18</v>
      </c>
      <c r="R37" s="370">
        <v>29</v>
      </c>
      <c r="S37" s="370">
        <v>12</v>
      </c>
      <c r="T37" s="370">
        <v>11</v>
      </c>
      <c r="U37" s="370">
        <v>16</v>
      </c>
      <c r="V37" s="370">
        <v>13</v>
      </c>
      <c r="W37" s="440">
        <f t="shared" si="1"/>
        <v>133</v>
      </c>
    </row>
    <row r="38" spans="2:23">
      <c r="B38" s="433">
        <v>36</v>
      </c>
      <c r="C38" s="370">
        <v>19</v>
      </c>
      <c r="D38" s="370">
        <v>15</v>
      </c>
      <c r="E38" s="370">
        <v>104</v>
      </c>
      <c r="F38" s="370">
        <v>46</v>
      </c>
      <c r="G38" s="370">
        <v>37</v>
      </c>
      <c r="H38" s="370">
        <v>33</v>
      </c>
      <c r="I38" s="370">
        <v>26</v>
      </c>
      <c r="J38" s="370">
        <v>29</v>
      </c>
      <c r="K38" s="370">
        <v>27</v>
      </c>
      <c r="L38" s="440">
        <f t="shared" si="0"/>
        <v>336</v>
      </c>
      <c r="M38" s="433">
        <v>89</v>
      </c>
      <c r="N38" s="370">
        <v>7</v>
      </c>
      <c r="O38" s="370">
        <v>8</v>
      </c>
      <c r="P38" s="370">
        <v>22</v>
      </c>
      <c r="Q38" s="370">
        <v>14</v>
      </c>
      <c r="R38" s="370">
        <v>25</v>
      </c>
      <c r="S38" s="370">
        <v>11</v>
      </c>
      <c r="T38" s="370">
        <v>15</v>
      </c>
      <c r="U38" s="370">
        <v>13</v>
      </c>
      <c r="V38" s="370">
        <v>4</v>
      </c>
      <c r="W38" s="440">
        <f t="shared" si="1"/>
        <v>119</v>
      </c>
    </row>
    <row r="39" spans="2:23">
      <c r="B39" s="433">
        <v>37</v>
      </c>
      <c r="C39" s="370">
        <v>18</v>
      </c>
      <c r="D39" s="370">
        <v>17</v>
      </c>
      <c r="E39" s="370">
        <v>98</v>
      </c>
      <c r="F39" s="370">
        <v>45</v>
      </c>
      <c r="G39" s="370">
        <v>50</v>
      </c>
      <c r="H39" s="370">
        <v>27</v>
      </c>
      <c r="I39" s="370">
        <v>39</v>
      </c>
      <c r="J39" s="370">
        <v>27</v>
      </c>
      <c r="K39" s="370">
        <v>43</v>
      </c>
      <c r="L39" s="440">
        <f t="shared" si="0"/>
        <v>364</v>
      </c>
      <c r="M39" s="433">
        <v>90</v>
      </c>
      <c r="N39" s="370">
        <v>9</v>
      </c>
      <c r="O39" s="370">
        <v>13</v>
      </c>
      <c r="P39" s="370">
        <v>16</v>
      </c>
      <c r="Q39" s="370">
        <v>12</v>
      </c>
      <c r="R39" s="370">
        <v>25</v>
      </c>
      <c r="S39" s="370">
        <v>3</v>
      </c>
      <c r="T39" s="370">
        <v>14</v>
      </c>
      <c r="U39" s="370">
        <v>13</v>
      </c>
      <c r="V39" s="370">
        <v>9</v>
      </c>
      <c r="W39" s="440">
        <f t="shared" si="1"/>
        <v>114</v>
      </c>
    </row>
    <row r="40" spans="2:23">
      <c r="B40" s="433">
        <v>38</v>
      </c>
      <c r="C40" s="370">
        <v>19</v>
      </c>
      <c r="D40" s="370">
        <v>23</v>
      </c>
      <c r="E40" s="370">
        <v>86</v>
      </c>
      <c r="F40" s="370">
        <v>38</v>
      </c>
      <c r="G40" s="370">
        <v>57</v>
      </c>
      <c r="H40" s="370">
        <v>26</v>
      </c>
      <c r="I40" s="370">
        <v>25</v>
      </c>
      <c r="J40" s="370">
        <v>24</v>
      </c>
      <c r="K40" s="370">
        <v>41</v>
      </c>
      <c r="L40" s="440">
        <f t="shared" si="0"/>
        <v>339</v>
      </c>
      <c r="M40" s="433">
        <v>91</v>
      </c>
      <c r="N40" s="370">
        <v>4</v>
      </c>
      <c r="O40" s="370">
        <v>5</v>
      </c>
      <c r="P40" s="370">
        <v>15</v>
      </c>
      <c r="Q40" s="370">
        <v>10</v>
      </c>
      <c r="R40" s="370">
        <v>18</v>
      </c>
      <c r="S40" s="370">
        <v>6</v>
      </c>
      <c r="T40" s="370">
        <v>7</v>
      </c>
      <c r="U40" s="370">
        <v>12</v>
      </c>
      <c r="V40" s="370">
        <v>4</v>
      </c>
      <c r="W40" s="440">
        <f t="shared" si="1"/>
        <v>81</v>
      </c>
    </row>
    <row r="41" spans="2:23">
      <c r="B41" s="433">
        <v>39</v>
      </c>
      <c r="C41" s="370">
        <v>20</v>
      </c>
      <c r="D41" s="370">
        <v>28</v>
      </c>
      <c r="E41" s="370">
        <v>97</v>
      </c>
      <c r="F41" s="370">
        <v>51</v>
      </c>
      <c r="G41" s="370">
        <v>42</v>
      </c>
      <c r="H41" s="370">
        <v>33</v>
      </c>
      <c r="I41" s="370">
        <v>34</v>
      </c>
      <c r="J41" s="370">
        <v>36</v>
      </c>
      <c r="K41" s="370">
        <v>32</v>
      </c>
      <c r="L41" s="440">
        <f t="shared" si="0"/>
        <v>373</v>
      </c>
      <c r="M41" s="433">
        <v>92</v>
      </c>
      <c r="N41" s="370">
        <v>4</v>
      </c>
      <c r="O41" s="370">
        <v>6</v>
      </c>
      <c r="P41" s="370">
        <v>18</v>
      </c>
      <c r="Q41" s="370">
        <v>9</v>
      </c>
      <c r="R41" s="370">
        <v>16</v>
      </c>
      <c r="S41" s="370">
        <v>10</v>
      </c>
      <c r="T41" s="370">
        <v>14</v>
      </c>
      <c r="U41" s="370">
        <v>16</v>
      </c>
      <c r="V41" s="370">
        <v>7</v>
      </c>
      <c r="W41" s="440">
        <f t="shared" si="1"/>
        <v>100</v>
      </c>
    </row>
    <row r="42" spans="2:23">
      <c r="B42" s="433">
        <v>40</v>
      </c>
      <c r="C42" s="370">
        <v>19</v>
      </c>
      <c r="D42" s="370">
        <v>16</v>
      </c>
      <c r="E42" s="370">
        <v>91</v>
      </c>
      <c r="F42" s="370">
        <v>60</v>
      </c>
      <c r="G42" s="370">
        <v>32</v>
      </c>
      <c r="H42" s="370">
        <v>37</v>
      </c>
      <c r="I42" s="370">
        <v>42</v>
      </c>
      <c r="J42" s="370">
        <v>38</v>
      </c>
      <c r="K42" s="370">
        <v>39</v>
      </c>
      <c r="L42" s="440">
        <f t="shared" si="0"/>
        <v>374</v>
      </c>
      <c r="M42" s="433">
        <v>93</v>
      </c>
      <c r="N42" s="370">
        <v>8</v>
      </c>
      <c r="O42" s="370">
        <v>6</v>
      </c>
      <c r="P42" s="370">
        <v>12</v>
      </c>
      <c r="Q42" s="370">
        <v>9</v>
      </c>
      <c r="R42" s="370">
        <v>7</v>
      </c>
      <c r="S42" s="370">
        <v>5</v>
      </c>
      <c r="T42" s="370">
        <v>10</v>
      </c>
      <c r="U42" s="370">
        <v>4</v>
      </c>
      <c r="V42" s="370">
        <v>1</v>
      </c>
      <c r="W42" s="440">
        <f t="shared" si="1"/>
        <v>62</v>
      </c>
    </row>
    <row r="43" spans="2:23">
      <c r="B43" s="433">
        <v>41</v>
      </c>
      <c r="C43" s="370">
        <v>20</v>
      </c>
      <c r="D43" s="370">
        <v>20</v>
      </c>
      <c r="E43" s="370">
        <v>92</v>
      </c>
      <c r="F43" s="370">
        <v>72</v>
      </c>
      <c r="G43" s="370">
        <v>33</v>
      </c>
      <c r="H43" s="370">
        <v>40</v>
      </c>
      <c r="I43" s="370">
        <v>45</v>
      </c>
      <c r="J43" s="370">
        <v>27</v>
      </c>
      <c r="K43" s="370">
        <v>56</v>
      </c>
      <c r="L43" s="440">
        <f t="shared" si="0"/>
        <v>405</v>
      </c>
      <c r="M43" s="433">
        <v>94</v>
      </c>
      <c r="N43" s="370">
        <v>5</v>
      </c>
      <c r="O43" s="370">
        <v>8</v>
      </c>
      <c r="P43" s="370">
        <v>4</v>
      </c>
      <c r="Q43" s="370">
        <v>7</v>
      </c>
      <c r="R43" s="370">
        <v>10</v>
      </c>
      <c r="S43" s="370">
        <v>2</v>
      </c>
      <c r="T43" s="370">
        <v>4</v>
      </c>
      <c r="U43" s="370">
        <v>4</v>
      </c>
      <c r="V43" s="370">
        <v>1</v>
      </c>
      <c r="W43" s="440">
        <f t="shared" si="1"/>
        <v>45</v>
      </c>
    </row>
    <row r="44" spans="2:23">
      <c r="B44" s="433">
        <v>42</v>
      </c>
      <c r="C44" s="370">
        <v>25</v>
      </c>
      <c r="D44" s="370">
        <v>18</v>
      </c>
      <c r="E44" s="370">
        <v>83</v>
      </c>
      <c r="F44" s="370">
        <v>53</v>
      </c>
      <c r="G44" s="370">
        <v>40</v>
      </c>
      <c r="H44" s="370">
        <v>40</v>
      </c>
      <c r="I44" s="370">
        <v>34</v>
      </c>
      <c r="J44" s="370">
        <v>38</v>
      </c>
      <c r="K44" s="370">
        <v>57</v>
      </c>
      <c r="L44" s="440">
        <f t="shared" si="0"/>
        <v>388</v>
      </c>
      <c r="M44" s="433">
        <v>95</v>
      </c>
      <c r="N44" s="370">
        <v>3</v>
      </c>
      <c r="O44" s="370">
        <v>6</v>
      </c>
      <c r="P44" s="370">
        <v>12</v>
      </c>
      <c r="Q44" s="370">
        <v>3</v>
      </c>
      <c r="R44" s="370">
        <v>9</v>
      </c>
      <c r="S44" s="370">
        <v>4</v>
      </c>
      <c r="T44" s="370">
        <v>7</v>
      </c>
      <c r="U44" s="370">
        <v>2</v>
      </c>
      <c r="V44" s="370">
        <v>0</v>
      </c>
      <c r="W44" s="440">
        <f t="shared" si="1"/>
        <v>46</v>
      </c>
    </row>
    <row r="45" spans="2:23">
      <c r="B45" s="433">
        <v>43</v>
      </c>
      <c r="C45" s="370">
        <v>21</v>
      </c>
      <c r="D45" s="370">
        <v>25</v>
      </c>
      <c r="E45" s="370">
        <v>84</v>
      </c>
      <c r="F45" s="370">
        <v>54</v>
      </c>
      <c r="G45" s="370">
        <v>40</v>
      </c>
      <c r="H45" s="370">
        <v>29</v>
      </c>
      <c r="I45" s="370">
        <v>33</v>
      </c>
      <c r="J45" s="370">
        <v>28</v>
      </c>
      <c r="K45" s="370">
        <v>60</v>
      </c>
      <c r="L45" s="440">
        <f t="shared" si="0"/>
        <v>374</v>
      </c>
      <c r="M45" s="433">
        <v>96</v>
      </c>
      <c r="N45" s="370">
        <v>1</v>
      </c>
      <c r="O45" s="370">
        <v>3</v>
      </c>
      <c r="P45" s="370">
        <v>6</v>
      </c>
      <c r="Q45" s="370">
        <v>2</v>
      </c>
      <c r="R45" s="370">
        <v>8</v>
      </c>
      <c r="S45" s="370">
        <v>2</v>
      </c>
      <c r="T45" s="370">
        <v>2</v>
      </c>
      <c r="U45" s="370">
        <v>2</v>
      </c>
      <c r="V45" s="370">
        <v>2</v>
      </c>
      <c r="W45" s="440">
        <f t="shared" si="1"/>
        <v>28</v>
      </c>
    </row>
    <row r="46" spans="2:23">
      <c r="B46" s="433">
        <v>44</v>
      </c>
      <c r="C46" s="370">
        <v>24</v>
      </c>
      <c r="D46" s="370">
        <v>40</v>
      </c>
      <c r="E46" s="370">
        <v>98</v>
      </c>
      <c r="F46" s="370">
        <v>64</v>
      </c>
      <c r="G46" s="370">
        <v>35</v>
      </c>
      <c r="H46" s="370">
        <v>32</v>
      </c>
      <c r="I46" s="370">
        <v>52</v>
      </c>
      <c r="J46" s="370">
        <v>42</v>
      </c>
      <c r="K46" s="370">
        <v>59</v>
      </c>
      <c r="L46" s="440">
        <f t="shared" si="0"/>
        <v>446</v>
      </c>
      <c r="M46" s="433">
        <v>97</v>
      </c>
      <c r="N46" s="370">
        <v>2</v>
      </c>
      <c r="O46" s="370">
        <v>1</v>
      </c>
      <c r="P46" s="370">
        <v>5</v>
      </c>
      <c r="Q46" s="370">
        <v>4</v>
      </c>
      <c r="R46" s="370">
        <v>5</v>
      </c>
      <c r="S46" s="370">
        <v>4</v>
      </c>
      <c r="T46" s="370">
        <v>1</v>
      </c>
      <c r="U46" s="370">
        <v>1</v>
      </c>
      <c r="V46" s="370">
        <v>0</v>
      </c>
      <c r="W46" s="440">
        <f t="shared" si="1"/>
        <v>23</v>
      </c>
    </row>
    <row r="47" spans="2:23">
      <c r="B47" s="433">
        <v>45</v>
      </c>
      <c r="C47" s="370">
        <v>24</v>
      </c>
      <c r="D47" s="370">
        <v>24</v>
      </c>
      <c r="E47" s="370">
        <v>87</v>
      </c>
      <c r="F47" s="370">
        <v>43</v>
      </c>
      <c r="G47" s="370">
        <v>50</v>
      </c>
      <c r="H47" s="370">
        <v>41</v>
      </c>
      <c r="I47" s="370">
        <v>38</v>
      </c>
      <c r="J47" s="370">
        <v>34</v>
      </c>
      <c r="K47" s="370">
        <v>47</v>
      </c>
      <c r="L47" s="440">
        <f t="shared" si="0"/>
        <v>388</v>
      </c>
      <c r="M47" s="433">
        <v>98</v>
      </c>
      <c r="N47" s="370">
        <v>3</v>
      </c>
      <c r="O47" s="370">
        <v>1</v>
      </c>
      <c r="P47" s="370">
        <v>2</v>
      </c>
      <c r="Q47" s="370">
        <v>1</v>
      </c>
      <c r="R47" s="370">
        <v>8</v>
      </c>
      <c r="S47" s="370">
        <v>0</v>
      </c>
      <c r="T47" s="370">
        <v>0</v>
      </c>
      <c r="U47" s="370">
        <v>0</v>
      </c>
      <c r="V47" s="370">
        <v>0</v>
      </c>
      <c r="W47" s="440">
        <f t="shared" si="1"/>
        <v>15</v>
      </c>
    </row>
    <row r="48" spans="2:23">
      <c r="B48" s="433">
        <v>46</v>
      </c>
      <c r="C48" s="370">
        <v>20</v>
      </c>
      <c r="D48" s="370">
        <v>24</v>
      </c>
      <c r="E48" s="370">
        <v>103</v>
      </c>
      <c r="F48" s="370">
        <v>59</v>
      </c>
      <c r="G48" s="370">
        <v>36</v>
      </c>
      <c r="H48" s="370">
        <v>30</v>
      </c>
      <c r="I48" s="370">
        <v>34</v>
      </c>
      <c r="J48" s="370">
        <v>35</v>
      </c>
      <c r="K48" s="370">
        <v>54</v>
      </c>
      <c r="L48" s="440">
        <f t="shared" si="0"/>
        <v>395</v>
      </c>
      <c r="M48" s="433">
        <v>99</v>
      </c>
      <c r="N48" s="370">
        <v>1</v>
      </c>
      <c r="O48" s="370">
        <v>1</v>
      </c>
      <c r="P48" s="370">
        <v>1</v>
      </c>
      <c r="Q48" s="370">
        <v>3</v>
      </c>
      <c r="R48" s="370">
        <v>0</v>
      </c>
      <c r="S48" s="370">
        <v>1</v>
      </c>
      <c r="T48" s="370">
        <v>0</v>
      </c>
      <c r="U48" s="370">
        <v>0</v>
      </c>
      <c r="V48" s="370">
        <v>0</v>
      </c>
      <c r="W48" s="440">
        <f t="shared" si="1"/>
        <v>7</v>
      </c>
    </row>
    <row r="49" spans="2:23">
      <c r="B49" s="433">
        <v>47</v>
      </c>
      <c r="C49" s="370">
        <v>26</v>
      </c>
      <c r="D49" s="370">
        <v>29</v>
      </c>
      <c r="E49" s="370">
        <v>85</v>
      </c>
      <c r="F49" s="370">
        <v>53</v>
      </c>
      <c r="G49" s="370">
        <v>60</v>
      </c>
      <c r="H49" s="370">
        <v>34</v>
      </c>
      <c r="I49" s="370">
        <v>65</v>
      </c>
      <c r="J49" s="370">
        <v>33</v>
      </c>
      <c r="K49" s="370">
        <v>46</v>
      </c>
      <c r="L49" s="440">
        <f t="shared" si="0"/>
        <v>431</v>
      </c>
      <c r="M49" s="433">
        <v>100</v>
      </c>
      <c r="N49" s="370">
        <v>3</v>
      </c>
      <c r="O49" s="370">
        <v>0</v>
      </c>
      <c r="P49" s="370">
        <v>1</v>
      </c>
      <c r="Q49" s="370">
        <v>0</v>
      </c>
      <c r="R49" s="370">
        <v>2</v>
      </c>
      <c r="S49" s="370">
        <v>2</v>
      </c>
      <c r="T49" s="370">
        <v>1</v>
      </c>
      <c r="U49" s="370">
        <v>1</v>
      </c>
      <c r="V49" s="370">
        <v>0</v>
      </c>
      <c r="W49" s="440">
        <f t="shared" si="1"/>
        <v>10</v>
      </c>
    </row>
    <row r="50" spans="2:23">
      <c r="B50" s="433">
        <v>48</v>
      </c>
      <c r="C50" s="370">
        <v>25</v>
      </c>
      <c r="D50" s="370">
        <v>28</v>
      </c>
      <c r="E50" s="370">
        <v>101</v>
      </c>
      <c r="F50" s="370">
        <v>55</v>
      </c>
      <c r="G50" s="370">
        <v>51</v>
      </c>
      <c r="H50" s="370">
        <v>37</v>
      </c>
      <c r="I50" s="370">
        <v>53</v>
      </c>
      <c r="J50" s="370">
        <v>33</v>
      </c>
      <c r="K50" s="370">
        <v>53</v>
      </c>
      <c r="L50" s="440">
        <f t="shared" si="0"/>
        <v>436</v>
      </c>
      <c r="M50" s="433">
        <v>101</v>
      </c>
      <c r="N50" s="370">
        <v>0</v>
      </c>
      <c r="O50" s="370">
        <v>1</v>
      </c>
      <c r="P50" s="370">
        <v>0</v>
      </c>
      <c r="Q50" s="370">
        <v>0</v>
      </c>
      <c r="R50" s="370">
        <v>2</v>
      </c>
      <c r="S50" s="370">
        <v>1</v>
      </c>
      <c r="T50" s="370">
        <v>0</v>
      </c>
      <c r="U50" s="370">
        <v>0</v>
      </c>
      <c r="V50" s="370">
        <v>0</v>
      </c>
      <c r="W50" s="440">
        <f t="shared" si="1"/>
        <v>4</v>
      </c>
    </row>
    <row r="51" spans="2:23">
      <c r="B51" s="433">
        <v>49</v>
      </c>
      <c r="C51" s="370">
        <v>23</v>
      </c>
      <c r="D51" s="370">
        <v>24</v>
      </c>
      <c r="E51" s="370">
        <v>81</v>
      </c>
      <c r="F51" s="370">
        <v>52</v>
      </c>
      <c r="G51" s="370">
        <v>50</v>
      </c>
      <c r="H51" s="370">
        <v>40</v>
      </c>
      <c r="I51" s="370">
        <v>48</v>
      </c>
      <c r="J51" s="370">
        <v>35</v>
      </c>
      <c r="K51" s="370">
        <v>53</v>
      </c>
      <c r="L51" s="440">
        <f t="shared" si="0"/>
        <v>406</v>
      </c>
      <c r="M51" s="433">
        <v>102</v>
      </c>
      <c r="N51" s="370">
        <v>0</v>
      </c>
      <c r="O51" s="370">
        <v>1</v>
      </c>
      <c r="P51" s="370">
        <v>2</v>
      </c>
      <c r="Q51" s="370">
        <v>1</v>
      </c>
      <c r="R51" s="370">
        <v>0</v>
      </c>
      <c r="S51" s="370">
        <v>0</v>
      </c>
      <c r="T51" s="370">
        <v>0</v>
      </c>
      <c r="U51" s="370">
        <v>0</v>
      </c>
      <c r="V51" s="370">
        <v>0</v>
      </c>
      <c r="W51" s="440">
        <f t="shared" si="1"/>
        <v>4</v>
      </c>
    </row>
    <row r="52" spans="2:23">
      <c r="B52" s="433">
        <v>50</v>
      </c>
      <c r="C52" s="370">
        <v>29</v>
      </c>
      <c r="D52" s="370">
        <v>24</v>
      </c>
      <c r="E52" s="370">
        <v>95</v>
      </c>
      <c r="F52" s="370">
        <v>62</v>
      </c>
      <c r="G52" s="370">
        <v>48</v>
      </c>
      <c r="H52" s="370">
        <v>42</v>
      </c>
      <c r="I52" s="370">
        <v>45</v>
      </c>
      <c r="J52" s="370">
        <v>40</v>
      </c>
      <c r="K52" s="370">
        <v>54</v>
      </c>
      <c r="L52" s="440">
        <f t="shared" si="0"/>
        <v>439</v>
      </c>
      <c r="M52" s="433">
        <v>103</v>
      </c>
      <c r="N52" s="370">
        <v>0</v>
      </c>
      <c r="O52" s="370">
        <v>1</v>
      </c>
      <c r="P52" s="370">
        <v>0</v>
      </c>
      <c r="Q52" s="370">
        <v>0</v>
      </c>
      <c r="R52" s="370">
        <v>0</v>
      </c>
      <c r="S52" s="370">
        <v>0</v>
      </c>
      <c r="T52" s="370">
        <v>0</v>
      </c>
      <c r="U52" s="370">
        <v>0</v>
      </c>
      <c r="V52" s="370">
        <v>0</v>
      </c>
      <c r="W52" s="440">
        <f t="shared" si="1"/>
        <v>1</v>
      </c>
    </row>
    <row r="53" spans="2:23">
      <c r="B53" s="433">
        <v>51</v>
      </c>
      <c r="C53" s="370">
        <v>23</v>
      </c>
      <c r="D53" s="370">
        <v>30</v>
      </c>
      <c r="E53" s="370">
        <v>99</v>
      </c>
      <c r="F53" s="370">
        <v>50</v>
      </c>
      <c r="G53" s="370">
        <v>52</v>
      </c>
      <c r="H53" s="370">
        <v>29</v>
      </c>
      <c r="I53" s="370">
        <v>47</v>
      </c>
      <c r="J53" s="370">
        <v>40</v>
      </c>
      <c r="K53" s="370">
        <v>53</v>
      </c>
      <c r="L53" s="440">
        <f t="shared" si="0"/>
        <v>423</v>
      </c>
      <c r="M53" s="432" t="s">
        <v>51</v>
      </c>
      <c r="N53" s="370">
        <v>1</v>
      </c>
      <c r="O53" s="370">
        <v>1</v>
      </c>
      <c r="P53" s="370">
        <v>0</v>
      </c>
      <c r="Q53" s="370">
        <v>0</v>
      </c>
      <c r="R53" s="370">
        <v>2</v>
      </c>
      <c r="S53" s="370">
        <v>0</v>
      </c>
      <c r="T53" s="370">
        <v>0</v>
      </c>
      <c r="U53" s="370">
        <v>0</v>
      </c>
      <c r="V53" s="370">
        <v>0</v>
      </c>
      <c r="W53" s="440">
        <f t="shared" si="1"/>
        <v>4</v>
      </c>
    </row>
    <row r="54" spans="2:23">
      <c r="B54" s="434">
        <v>52</v>
      </c>
      <c r="C54" s="370">
        <v>30</v>
      </c>
      <c r="D54" s="370">
        <v>32</v>
      </c>
      <c r="E54" s="370">
        <v>85</v>
      </c>
      <c r="F54" s="370">
        <v>54</v>
      </c>
      <c r="G54" s="370">
        <v>30</v>
      </c>
      <c r="H54" s="370">
        <v>31</v>
      </c>
      <c r="I54" s="370">
        <v>48</v>
      </c>
      <c r="J54" s="370">
        <v>38</v>
      </c>
      <c r="K54" s="370">
        <v>41</v>
      </c>
      <c r="L54" s="440">
        <f t="shared" si="0"/>
        <v>389</v>
      </c>
      <c r="M54" s="432" t="s">
        <v>54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370">
        <v>0</v>
      </c>
      <c r="T54" s="370">
        <v>0</v>
      </c>
      <c r="U54" s="370">
        <v>0</v>
      </c>
      <c r="V54" s="370">
        <v>0</v>
      </c>
      <c r="W54" s="440">
        <f t="shared" si="1"/>
        <v>0</v>
      </c>
    </row>
    <row r="55" spans="2:23">
      <c r="B55" s="89"/>
      <c r="C55" s="88"/>
      <c r="D55" s="88"/>
      <c r="E55" s="88"/>
      <c r="F55" s="88"/>
      <c r="G55" s="88"/>
      <c r="H55" s="88"/>
      <c r="I55" s="88"/>
      <c r="J55" s="88"/>
      <c r="K55" s="88"/>
      <c r="L55" s="90"/>
      <c r="M55" s="438" t="s">
        <v>52</v>
      </c>
      <c r="N55" s="439">
        <f>SUM(N2:N54,C2:C54)</f>
        <v>1553</v>
      </c>
      <c r="O55" s="439">
        <f t="shared" ref="O55:V55" si="2">SUM(O2:O54,D2:D54)</f>
        <v>1767</v>
      </c>
      <c r="P55" s="439">
        <f t="shared" si="2"/>
        <v>5418</v>
      </c>
      <c r="Q55" s="439">
        <f t="shared" si="2"/>
        <v>3276</v>
      </c>
      <c r="R55" s="439">
        <f t="shared" si="2"/>
        <v>2882</v>
      </c>
      <c r="S55" s="439">
        <f t="shared" si="2"/>
        <v>2300</v>
      </c>
      <c r="T55" s="439">
        <f t="shared" si="2"/>
        <v>2732</v>
      </c>
      <c r="U55" s="439">
        <f t="shared" si="2"/>
        <v>1916</v>
      </c>
      <c r="V55" s="439">
        <f t="shared" si="2"/>
        <v>2474</v>
      </c>
      <c r="W55" s="437">
        <f>SUM(N55:V55)</f>
        <v>24318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  <ignoredError sqref="L3:L54 W2:W5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W55"/>
  <sheetViews>
    <sheetView view="pageLayout" zoomScale="60" zoomScaleNormal="100" zoomScalePageLayoutView="60" workbookViewId="0">
      <selection activeCell="E32" sqref="E32"/>
    </sheetView>
  </sheetViews>
  <sheetFormatPr defaultColWidth="7.625" defaultRowHeight="13.5"/>
  <cols>
    <col min="1" max="1" width="7.625" style="48"/>
    <col min="2" max="2" width="7.625" style="49" customWidth="1"/>
    <col min="3" max="11" width="7.625" style="50" customWidth="1"/>
    <col min="12" max="12" width="7.625" style="86" customWidth="1"/>
    <col min="13" max="20" width="7.625" style="48"/>
    <col min="21" max="21" width="7" style="48" customWidth="1"/>
    <col min="22" max="22" width="7.125" style="48" customWidth="1"/>
    <col min="23" max="16384" width="7.625" style="48"/>
  </cols>
  <sheetData>
    <row r="1" spans="2:23">
      <c r="B1" s="432" t="s">
        <v>53</v>
      </c>
      <c r="C1" s="435" t="s">
        <v>39</v>
      </c>
      <c r="D1" s="435" t="s">
        <v>20</v>
      </c>
      <c r="E1" s="435" t="s">
        <v>21</v>
      </c>
      <c r="F1" s="435" t="s">
        <v>22</v>
      </c>
      <c r="G1" s="435" t="s">
        <v>23</v>
      </c>
      <c r="H1" s="435" t="s">
        <v>24</v>
      </c>
      <c r="I1" s="435" t="s">
        <v>25</v>
      </c>
      <c r="J1" s="435"/>
      <c r="K1" s="435"/>
      <c r="L1" s="435" t="s">
        <v>1</v>
      </c>
      <c r="M1" s="432" t="s">
        <v>53</v>
      </c>
      <c r="N1" s="435" t="s">
        <v>39</v>
      </c>
      <c r="O1" s="435" t="s">
        <v>20</v>
      </c>
      <c r="P1" s="435" t="s">
        <v>21</v>
      </c>
      <c r="Q1" s="435" t="s">
        <v>22</v>
      </c>
      <c r="R1" s="435" t="s">
        <v>23</v>
      </c>
      <c r="S1" s="435" t="s">
        <v>24</v>
      </c>
      <c r="T1" s="435" t="s">
        <v>25</v>
      </c>
      <c r="U1" s="435"/>
      <c r="V1" s="435"/>
      <c r="W1" s="435" t="s">
        <v>1</v>
      </c>
    </row>
    <row r="2" spans="2:23">
      <c r="B2" s="433" t="s">
        <v>79</v>
      </c>
      <c r="C2" s="370">
        <v>8</v>
      </c>
      <c r="D2" s="370">
        <v>18</v>
      </c>
      <c r="E2" s="370">
        <v>20</v>
      </c>
      <c r="F2" s="370">
        <v>10</v>
      </c>
      <c r="G2" s="370">
        <v>10</v>
      </c>
      <c r="H2" s="370">
        <v>24</v>
      </c>
      <c r="I2" s="370">
        <v>6</v>
      </c>
      <c r="J2" s="223"/>
      <c r="K2" s="223"/>
      <c r="L2" s="436">
        <f>SUM(C2:K2)</f>
        <v>96</v>
      </c>
      <c r="M2" s="433">
        <v>53</v>
      </c>
      <c r="N2" s="370">
        <v>15</v>
      </c>
      <c r="O2" s="370">
        <v>28</v>
      </c>
      <c r="P2" s="370">
        <v>18</v>
      </c>
      <c r="Q2" s="370">
        <v>38</v>
      </c>
      <c r="R2" s="370">
        <v>21</v>
      </c>
      <c r="S2" s="370">
        <v>43</v>
      </c>
      <c r="T2" s="370">
        <v>20</v>
      </c>
      <c r="U2" s="223"/>
      <c r="V2" s="223"/>
      <c r="W2" s="436">
        <f>SUM(N2:V2)</f>
        <v>183</v>
      </c>
    </row>
    <row r="3" spans="2:23">
      <c r="B3" s="433">
        <v>1</v>
      </c>
      <c r="C3" s="370">
        <v>8</v>
      </c>
      <c r="D3" s="370">
        <v>12</v>
      </c>
      <c r="E3" s="370">
        <v>18</v>
      </c>
      <c r="F3" s="370">
        <v>9</v>
      </c>
      <c r="G3" s="370">
        <v>15</v>
      </c>
      <c r="H3" s="370">
        <v>37</v>
      </c>
      <c r="I3" s="370">
        <v>13</v>
      </c>
      <c r="J3" s="223"/>
      <c r="K3" s="223"/>
      <c r="L3" s="436">
        <f t="shared" ref="L3:L54" si="0">SUM(C3:K3)</f>
        <v>112</v>
      </c>
      <c r="M3" s="433">
        <v>54</v>
      </c>
      <c r="N3" s="370">
        <v>13</v>
      </c>
      <c r="O3" s="370">
        <v>21</v>
      </c>
      <c r="P3" s="370">
        <v>20</v>
      </c>
      <c r="Q3" s="370">
        <v>28</v>
      </c>
      <c r="R3" s="370">
        <v>12</v>
      </c>
      <c r="S3" s="370">
        <v>28</v>
      </c>
      <c r="T3" s="370">
        <v>11</v>
      </c>
      <c r="U3" s="223"/>
      <c r="V3" s="223"/>
      <c r="W3" s="436">
        <f t="shared" ref="W3:W54" si="1">SUM(N3:V3)</f>
        <v>133</v>
      </c>
    </row>
    <row r="4" spans="2:23">
      <c r="B4" s="433">
        <v>2</v>
      </c>
      <c r="C4" s="370">
        <v>13</v>
      </c>
      <c r="D4" s="370">
        <v>16</v>
      </c>
      <c r="E4" s="370">
        <v>19</v>
      </c>
      <c r="F4" s="370">
        <v>11</v>
      </c>
      <c r="G4" s="370">
        <v>21</v>
      </c>
      <c r="H4" s="370">
        <v>38</v>
      </c>
      <c r="I4" s="370">
        <v>11</v>
      </c>
      <c r="J4" s="223"/>
      <c r="K4" s="223"/>
      <c r="L4" s="436">
        <f t="shared" si="0"/>
        <v>129</v>
      </c>
      <c r="M4" s="433">
        <v>55</v>
      </c>
      <c r="N4" s="370">
        <v>19</v>
      </c>
      <c r="O4" s="370">
        <v>32</v>
      </c>
      <c r="P4" s="370">
        <v>15</v>
      </c>
      <c r="Q4" s="370">
        <v>28</v>
      </c>
      <c r="R4" s="370">
        <v>24</v>
      </c>
      <c r="S4" s="370">
        <v>41</v>
      </c>
      <c r="T4" s="370">
        <v>19</v>
      </c>
      <c r="U4" s="223"/>
      <c r="V4" s="223"/>
      <c r="W4" s="436">
        <f t="shared" si="1"/>
        <v>178</v>
      </c>
    </row>
    <row r="5" spans="2:23">
      <c r="B5" s="433">
        <v>3</v>
      </c>
      <c r="C5" s="370">
        <v>9</v>
      </c>
      <c r="D5" s="370">
        <v>22</v>
      </c>
      <c r="E5" s="370">
        <v>16</v>
      </c>
      <c r="F5" s="370">
        <v>12</v>
      </c>
      <c r="G5" s="370">
        <v>9</v>
      </c>
      <c r="H5" s="370">
        <v>44</v>
      </c>
      <c r="I5" s="370">
        <v>9</v>
      </c>
      <c r="J5" s="223"/>
      <c r="K5" s="223"/>
      <c r="L5" s="436">
        <f t="shared" si="0"/>
        <v>121</v>
      </c>
      <c r="M5" s="433">
        <v>56</v>
      </c>
      <c r="N5" s="370">
        <v>22</v>
      </c>
      <c r="O5" s="370">
        <v>25</v>
      </c>
      <c r="P5" s="370">
        <v>11</v>
      </c>
      <c r="Q5" s="370">
        <v>20</v>
      </c>
      <c r="R5" s="370">
        <v>19</v>
      </c>
      <c r="S5" s="370">
        <v>46</v>
      </c>
      <c r="T5" s="370">
        <v>11</v>
      </c>
      <c r="U5" s="223"/>
      <c r="V5" s="223"/>
      <c r="W5" s="436">
        <f t="shared" si="1"/>
        <v>154</v>
      </c>
    </row>
    <row r="6" spans="2:23">
      <c r="B6" s="433">
        <v>4</v>
      </c>
      <c r="C6" s="370">
        <v>8</v>
      </c>
      <c r="D6" s="370">
        <v>15</v>
      </c>
      <c r="E6" s="370">
        <v>29</v>
      </c>
      <c r="F6" s="370">
        <v>11</v>
      </c>
      <c r="G6" s="370">
        <v>13</v>
      </c>
      <c r="H6" s="370">
        <v>51</v>
      </c>
      <c r="I6" s="370">
        <v>10</v>
      </c>
      <c r="J6" s="223"/>
      <c r="K6" s="223"/>
      <c r="L6" s="436">
        <f t="shared" si="0"/>
        <v>137</v>
      </c>
      <c r="M6" s="433">
        <v>57</v>
      </c>
      <c r="N6" s="370">
        <v>12</v>
      </c>
      <c r="O6" s="370">
        <v>22</v>
      </c>
      <c r="P6" s="370">
        <v>14</v>
      </c>
      <c r="Q6" s="370">
        <v>19</v>
      </c>
      <c r="R6" s="370">
        <v>13</v>
      </c>
      <c r="S6" s="370">
        <v>42</v>
      </c>
      <c r="T6" s="370">
        <v>14</v>
      </c>
      <c r="U6" s="223"/>
      <c r="V6" s="223"/>
      <c r="W6" s="436">
        <f t="shared" si="1"/>
        <v>136</v>
      </c>
    </row>
    <row r="7" spans="2:23">
      <c r="B7" s="433">
        <v>5</v>
      </c>
      <c r="C7" s="370">
        <v>8</v>
      </c>
      <c r="D7" s="370">
        <v>16</v>
      </c>
      <c r="E7" s="370">
        <v>17</v>
      </c>
      <c r="F7" s="370">
        <v>12</v>
      </c>
      <c r="G7" s="370">
        <v>15</v>
      </c>
      <c r="H7" s="370">
        <v>48</v>
      </c>
      <c r="I7" s="370">
        <v>7</v>
      </c>
      <c r="J7" s="223"/>
      <c r="K7" s="223"/>
      <c r="L7" s="436">
        <f t="shared" si="0"/>
        <v>123</v>
      </c>
      <c r="M7" s="433">
        <v>58</v>
      </c>
      <c r="N7" s="370">
        <v>14</v>
      </c>
      <c r="O7" s="370">
        <v>23</v>
      </c>
      <c r="P7" s="370">
        <v>5</v>
      </c>
      <c r="Q7" s="370">
        <v>19</v>
      </c>
      <c r="R7" s="370">
        <v>13</v>
      </c>
      <c r="S7" s="370">
        <v>36</v>
      </c>
      <c r="T7" s="370">
        <v>20</v>
      </c>
      <c r="U7" s="223"/>
      <c r="V7" s="223"/>
      <c r="W7" s="436">
        <f t="shared" si="1"/>
        <v>130</v>
      </c>
    </row>
    <row r="8" spans="2:23">
      <c r="B8" s="433">
        <v>6</v>
      </c>
      <c r="C8" s="370">
        <v>9</v>
      </c>
      <c r="D8" s="370">
        <v>19</v>
      </c>
      <c r="E8" s="370">
        <v>22</v>
      </c>
      <c r="F8" s="370">
        <v>13</v>
      </c>
      <c r="G8" s="370">
        <v>10</v>
      </c>
      <c r="H8" s="370">
        <v>43</v>
      </c>
      <c r="I8" s="370">
        <v>9</v>
      </c>
      <c r="J8" s="223"/>
      <c r="K8" s="223"/>
      <c r="L8" s="436">
        <f t="shared" si="0"/>
        <v>125</v>
      </c>
      <c r="M8" s="433">
        <v>59</v>
      </c>
      <c r="N8" s="370">
        <v>16</v>
      </c>
      <c r="O8" s="370">
        <v>27</v>
      </c>
      <c r="P8" s="370">
        <v>11</v>
      </c>
      <c r="Q8" s="370">
        <v>22</v>
      </c>
      <c r="R8" s="370">
        <v>20</v>
      </c>
      <c r="S8" s="370">
        <v>32</v>
      </c>
      <c r="T8" s="370">
        <v>9</v>
      </c>
      <c r="U8" s="223"/>
      <c r="V8" s="223"/>
      <c r="W8" s="436">
        <f t="shared" si="1"/>
        <v>137</v>
      </c>
    </row>
    <row r="9" spans="2:23">
      <c r="B9" s="433">
        <v>7</v>
      </c>
      <c r="C9" s="370">
        <v>6</v>
      </c>
      <c r="D9" s="370">
        <v>14</v>
      </c>
      <c r="E9" s="370">
        <v>20</v>
      </c>
      <c r="F9" s="370">
        <v>18</v>
      </c>
      <c r="G9" s="370">
        <v>17</v>
      </c>
      <c r="H9" s="370">
        <v>53</v>
      </c>
      <c r="I9" s="370">
        <v>5</v>
      </c>
      <c r="J9" s="223"/>
      <c r="K9" s="223"/>
      <c r="L9" s="436">
        <f t="shared" si="0"/>
        <v>133</v>
      </c>
      <c r="M9" s="433">
        <v>60</v>
      </c>
      <c r="N9" s="370">
        <v>10</v>
      </c>
      <c r="O9" s="370">
        <v>21</v>
      </c>
      <c r="P9" s="370">
        <v>13</v>
      </c>
      <c r="Q9" s="370">
        <v>21</v>
      </c>
      <c r="R9" s="370">
        <v>16</v>
      </c>
      <c r="S9" s="370">
        <v>33</v>
      </c>
      <c r="T9" s="370">
        <v>11</v>
      </c>
      <c r="U9" s="223"/>
      <c r="V9" s="223"/>
      <c r="W9" s="436">
        <f t="shared" si="1"/>
        <v>125</v>
      </c>
    </row>
    <row r="10" spans="2:23">
      <c r="B10" s="433">
        <v>8</v>
      </c>
      <c r="C10" s="370">
        <v>4</v>
      </c>
      <c r="D10" s="370">
        <v>18</v>
      </c>
      <c r="E10" s="370">
        <v>12</v>
      </c>
      <c r="F10" s="370">
        <v>21</v>
      </c>
      <c r="G10" s="370">
        <v>13</v>
      </c>
      <c r="H10" s="370">
        <v>38</v>
      </c>
      <c r="I10" s="370">
        <v>9</v>
      </c>
      <c r="J10" s="223"/>
      <c r="K10" s="223"/>
      <c r="L10" s="436">
        <f t="shared" si="0"/>
        <v>115</v>
      </c>
      <c r="M10" s="433">
        <v>61</v>
      </c>
      <c r="N10" s="370">
        <v>14</v>
      </c>
      <c r="O10" s="370">
        <v>23</v>
      </c>
      <c r="P10" s="370">
        <v>11</v>
      </c>
      <c r="Q10" s="370">
        <v>24</v>
      </c>
      <c r="R10" s="370">
        <v>15</v>
      </c>
      <c r="S10" s="370">
        <v>30</v>
      </c>
      <c r="T10" s="370">
        <v>11</v>
      </c>
      <c r="U10" s="223"/>
      <c r="V10" s="223"/>
      <c r="W10" s="436">
        <f t="shared" si="1"/>
        <v>128</v>
      </c>
    </row>
    <row r="11" spans="2:23">
      <c r="B11" s="433">
        <v>9</v>
      </c>
      <c r="C11" s="370">
        <v>6</v>
      </c>
      <c r="D11" s="370">
        <v>22</v>
      </c>
      <c r="E11" s="370">
        <v>11</v>
      </c>
      <c r="F11" s="370">
        <v>22</v>
      </c>
      <c r="G11" s="370">
        <v>10</v>
      </c>
      <c r="H11" s="370">
        <v>46</v>
      </c>
      <c r="I11" s="370">
        <v>7</v>
      </c>
      <c r="J11" s="223"/>
      <c r="K11" s="223"/>
      <c r="L11" s="436">
        <f t="shared" si="0"/>
        <v>124</v>
      </c>
      <c r="M11" s="433">
        <v>62</v>
      </c>
      <c r="N11" s="370">
        <v>7</v>
      </c>
      <c r="O11" s="370">
        <v>18</v>
      </c>
      <c r="P11" s="370">
        <v>8</v>
      </c>
      <c r="Q11" s="370">
        <v>21</v>
      </c>
      <c r="R11" s="370">
        <v>10</v>
      </c>
      <c r="S11" s="370">
        <v>31</v>
      </c>
      <c r="T11" s="370">
        <v>5</v>
      </c>
      <c r="U11" s="223"/>
      <c r="V11" s="223"/>
      <c r="W11" s="436">
        <f t="shared" si="1"/>
        <v>100</v>
      </c>
    </row>
    <row r="12" spans="2:23">
      <c r="B12" s="433">
        <v>10</v>
      </c>
      <c r="C12" s="370">
        <v>5</v>
      </c>
      <c r="D12" s="370">
        <v>21</v>
      </c>
      <c r="E12" s="370">
        <v>11</v>
      </c>
      <c r="F12" s="370">
        <v>14</v>
      </c>
      <c r="G12" s="370">
        <v>16</v>
      </c>
      <c r="H12" s="370">
        <v>39</v>
      </c>
      <c r="I12" s="370">
        <v>11</v>
      </c>
      <c r="J12" s="223"/>
      <c r="K12" s="223"/>
      <c r="L12" s="436">
        <f t="shared" si="0"/>
        <v>117</v>
      </c>
      <c r="M12" s="433">
        <v>63</v>
      </c>
      <c r="N12" s="370">
        <v>9</v>
      </c>
      <c r="O12" s="370">
        <v>13</v>
      </c>
      <c r="P12" s="370">
        <v>6</v>
      </c>
      <c r="Q12" s="370">
        <v>24</v>
      </c>
      <c r="R12" s="370">
        <v>12</v>
      </c>
      <c r="S12" s="370">
        <v>21</v>
      </c>
      <c r="T12" s="370">
        <v>7</v>
      </c>
      <c r="U12" s="223"/>
      <c r="V12" s="223"/>
      <c r="W12" s="436">
        <f t="shared" si="1"/>
        <v>92</v>
      </c>
    </row>
    <row r="13" spans="2:23">
      <c r="B13" s="433">
        <v>11</v>
      </c>
      <c r="C13" s="370">
        <v>3</v>
      </c>
      <c r="D13" s="370">
        <v>16</v>
      </c>
      <c r="E13" s="370">
        <v>16</v>
      </c>
      <c r="F13" s="370">
        <v>14</v>
      </c>
      <c r="G13" s="370">
        <v>24</v>
      </c>
      <c r="H13" s="370">
        <v>34</v>
      </c>
      <c r="I13" s="370">
        <v>5</v>
      </c>
      <c r="J13" s="223"/>
      <c r="K13" s="223"/>
      <c r="L13" s="436">
        <f t="shared" si="0"/>
        <v>112</v>
      </c>
      <c r="M13" s="433">
        <v>64</v>
      </c>
      <c r="N13" s="370">
        <v>7</v>
      </c>
      <c r="O13" s="370">
        <v>10</v>
      </c>
      <c r="P13" s="370">
        <v>9</v>
      </c>
      <c r="Q13" s="370">
        <v>11</v>
      </c>
      <c r="R13" s="370">
        <v>11</v>
      </c>
      <c r="S13" s="370">
        <v>21</v>
      </c>
      <c r="T13" s="370">
        <v>18</v>
      </c>
      <c r="U13" s="223"/>
      <c r="V13" s="223"/>
      <c r="W13" s="436">
        <f t="shared" si="1"/>
        <v>87</v>
      </c>
    </row>
    <row r="14" spans="2:23">
      <c r="B14" s="433">
        <v>12</v>
      </c>
      <c r="C14" s="370">
        <v>3</v>
      </c>
      <c r="D14" s="370">
        <v>12</v>
      </c>
      <c r="E14" s="370">
        <v>4</v>
      </c>
      <c r="F14" s="370">
        <v>19</v>
      </c>
      <c r="G14" s="370">
        <v>12</v>
      </c>
      <c r="H14" s="370">
        <v>36</v>
      </c>
      <c r="I14" s="370">
        <v>17</v>
      </c>
      <c r="J14" s="223"/>
      <c r="K14" s="223"/>
      <c r="L14" s="436">
        <f t="shared" si="0"/>
        <v>103</v>
      </c>
      <c r="M14" s="433">
        <v>65</v>
      </c>
      <c r="N14" s="370">
        <v>11</v>
      </c>
      <c r="O14" s="370">
        <v>10</v>
      </c>
      <c r="P14" s="370">
        <v>4</v>
      </c>
      <c r="Q14" s="370">
        <v>12</v>
      </c>
      <c r="R14" s="370">
        <v>8</v>
      </c>
      <c r="S14" s="370">
        <v>30</v>
      </c>
      <c r="T14" s="370">
        <v>6</v>
      </c>
      <c r="U14" s="223"/>
      <c r="V14" s="223"/>
      <c r="W14" s="436">
        <f t="shared" si="1"/>
        <v>81</v>
      </c>
    </row>
    <row r="15" spans="2:23">
      <c r="B15" s="433">
        <v>13</v>
      </c>
      <c r="C15" s="370">
        <v>6</v>
      </c>
      <c r="D15" s="370">
        <v>11</v>
      </c>
      <c r="E15" s="370">
        <v>10</v>
      </c>
      <c r="F15" s="370">
        <v>18</v>
      </c>
      <c r="G15" s="370">
        <v>16</v>
      </c>
      <c r="H15" s="370">
        <v>31</v>
      </c>
      <c r="I15" s="370">
        <v>10</v>
      </c>
      <c r="J15" s="223"/>
      <c r="K15" s="223"/>
      <c r="L15" s="436">
        <f t="shared" si="0"/>
        <v>102</v>
      </c>
      <c r="M15" s="433">
        <v>66</v>
      </c>
      <c r="N15" s="370">
        <v>18</v>
      </c>
      <c r="O15" s="370">
        <v>19</v>
      </c>
      <c r="P15" s="370">
        <v>7</v>
      </c>
      <c r="Q15" s="370">
        <v>17</v>
      </c>
      <c r="R15" s="370">
        <v>14</v>
      </c>
      <c r="S15" s="370">
        <v>32</v>
      </c>
      <c r="T15" s="370">
        <v>8</v>
      </c>
      <c r="U15" s="223"/>
      <c r="V15" s="223"/>
      <c r="W15" s="436">
        <f t="shared" si="1"/>
        <v>115</v>
      </c>
    </row>
    <row r="16" spans="2:23">
      <c r="B16" s="433">
        <v>14</v>
      </c>
      <c r="C16" s="370">
        <v>2</v>
      </c>
      <c r="D16" s="370">
        <v>16</v>
      </c>
      <c r="E16" s="370">
        <v>11</v>
      </c>
      <c r="F16" s="370">
        <v>20</v>
      </c>
      <c r="G16" s="370">
        <v>9</v>
      </c>
      <c r="H16" s="370">
        <v>29</v>
      </c>
      <c r="I16" s="370">
        <v>10</v>
      </c>
      <c r="J16" s="223"/>
      <c r="K16" s="223"/>
      <c r="L16" s="436">
        <f t="shared" si="0"/>
        <v>97</v>
      </c>
      <c r="M16" s="433">
        <v>67</v>
      </c>
      <c r="N16" s="370">
        <v>8</v>
      </c>
      <c r="O16" s="370">
        <v>13</v>
      </c>
      <c r="P16" s="370">
        <v>5</v>
      </c>
      <c r="Q16" s="370">
        <v>13</v>
      </c>
      <c r="R16" s="370">
        <v>5</v>
      </c>
      <c r="S16" s="370">
        <v>18</v>
      </c>
      <c r="T16" s="370">
        <v>9</v>
      </c>
      <c r="U16" s="223"/>
      <c r="V16" s="223"/>
      <c r="W16" s="436">
        <f t="shared" si="1"/>
        <v>71</v>
      </c>
    </row>
    <row r="17" spans="2:23">
      <c r="B17" s="433">
        <v>15</v>
      </c>
      <c r="C17" s="370">
        <v>3</v>
      </c>
      <c r="D17" s="370">
        <v>16</v>
      </c>
      <c r="E17" s="370">
        <v>9</v>
      </c>
      <c r="F17" s="370">
        <v>11</v>
      </c>
      <c r="G17" s="370">
        <v>14</v>
      </c>
      <c r="H17" s="370">
        <v>27</v>
      </c>
      <c r="I17" s="370">
        <v>8</v>
      </c>
      <c r="J17" s="223"/>
      <c r="K17" s="223"/>
      <c r="L17" s="436">
        <f t="shared" si="0"/>
        <v>88</v>
      </c>
      <c r="M17" s="433">
        <v>68</v>
      </c>
      <c r="N17" s="370">
        <v>7</v>
      </c>
      <c r="O17" s="370">
        <v>16</v>
      </c>
      <c r="P17" s="370">
        <v>10</v>
      </c>
      <c r="Q17" s="370">
        <v>13</v>
      </c>
      <c r="R17" s="370">
        <v>15</v>
      </c>
      <c r="S17" s="370">
        <v>21</v>
      </c>
      <c r="T17" s="370">
        <v>7</v>
      </c>
      <c r="U17" s="223"/>
      <c r="V17" s="223"/>
      <c r="W17" s="436">
        <f t="shared" si="1"/>
        <v>89</v>
      </c>
    </row>
    <row r="18" spans="2:23">
      <c r="B18" s="433">
        <v>16</v>
      </c>
      <c r="C18" s="370">
        <v>7</v>
      </c>
      <c r="D18" s="370">
        <v>10</v>
      </c>
      <c r="E18" s="370">
        <v>11</v>
      </c>
      <c r="F18" s="370">
        <v>17</v>
      </c>
      <c r="G18" s="370">
        <v>10</v>
      </c>
      <c r="H18" s="370">
        <v>24</v>
      </c>
      <c r="I18" s="370">
        <v>8</v>
      </c>
      <c r="J18" s="223"/>
      <c r="K18" s="223"/>
      <c r="L18" s="436">
        <f t="shared" si="0"/>
        <v>87</v>
      </c>
      <c r="M18" s="433">
        <v>69</v>
      </c>
      <c r="N18" s="370">
        <v>10</v>
      </c>
      <c r="O18" s="370">
        <v>14</v>
      </c>
      <c r="P18" s="370">
        <v>8</v>
      </c>
      <c r="Q18" s="370">
        <v>13</v>
      </c>
      <c r="R18" s="370">
        <v>11</v>
      </c>
      <c r="S18" s="370">
        <v>33</v>
      </c>
      <c r="T18" s="370">
        <v>10</v>
      </c>
      <c r="U18" s="223"/>
      <c r="V18" s="223"/>
      <c r="W18" s="436">
        <f t="shared" si="1"/>
        <v>99</v>
      </c>
    </row>
    <row r="19" spans="2:23">
      <c r="B19" s="433">
        <v>17</v>
      </c>
      <c r="C19" s="370">
        <v>11</v>
      </c>
      <c r="D19" s="370">
        <v>8</v>
      </c>
      <c r="E19" s="370">
        <v>4</v>
      </c>
      <c r="F19" s="370">
        <v>8</v>
      </c>
      <c r="G19" s="370">
        <v>11</v>
      </c>
      <c r="H19" s="370">
        <v>23</v>
      </c>
      <c r="I19" s="370">
        <v>3</v>
      </c>
      <c r="J19" s="223"/>
      <c r="K19" s="223"/>
      <c r="L19" s="436">
        <f t="shared" si="0"/>
        <v>68</v>
      </c>
      <c r="M19" s="433">
        <v>70</v>
      </c>
      <c r="N19" s="370">
        <v>11</v>
      </c>
      <c r="O19" s="370">
        <v>19</v>
      </c>
      <c r="P19" s="370">
        <v>15</v>
      </c>
      <c r="Q19" s="370">
        <v>15</v>
      </c>
      <c r="R19" s="370">
        <v>9</v>
      </c>
      <c r="S19" s="370">
        <v>31</v>
      </c>
      <c r="T19" s="370">
        <v>7</v>
      </c>
      <c r="U19" s="223"/>
      <c r="V19" s="223"/>
      <c r="W19" s="436">
        <f t="shared" si="1"/>
        <v>107</v>
      </c>
    </row>
    <row r="20" spans="2:23">
      <c r="B20" s="433">
        <v>18</v>
      </c>
      <c r="C20" s="370">
        <v>4</v>
      </c>
      <c r="D20" s="370">
        <v>19</v>
      </c>
      <c r="E20" s="370">
        <v>2</v>
      </c>
      <c r="F20" s="370">
        <v>18</v>
      </c>
      <c r="G20" s="370">
        <v>17</v>
      </c>
      <c r="H20" s="370">
        <v>29</v>
      </c>
      <c r="I20" s="370">
        <v>7</v>
      </c>
      <c r="J20" s="223"/>
      <c r="K20" s="223"/>
      <c r="L20" s="436">
        <f t="shared" si="0"/>
        <v>96</v>
      </c>
      <c r="M20" s="433">
        <v>71</v>
      </c>
      <c r="N20" s="370">
        <v>11</v>
      </c>
      <c r="O20" s="370">
        <v>15</v>
      </c>
      <c r="P20" s="370">
        <v>6</v>
      </c>
      <c r="Q20" s="370">
        <v>22</v>
      </c>
      <c r="R20" s="370">
        <v>17</v>
      </c>
      <c r="S20" s="370">
        <v>30</v>
      </c>
      <c r="T20" s="370">
        <v>12</v>
      </c>
      <c r="U20" s="223"/>
      <c r="V20" s="223"/>
      <c r="W20" s="436">
        <f t="shared" si="1"/>
        <v>113</v>
      </c>
    </row>
    <row r="21" spans="2:23">
      <c r="B21" s="433">
        <v>19</v>
      </c>
      <c r="C21" s="370">
        <v>7</v>
      </c>
      <c r="D21" s="370">
        <v>12</v>
      </c>
      <c r="E21" s="370">
        <v>12</v>
      </c>
      <c r="F21" s="370">
        <v>21</v>
      </c>
      <c r="G21" s="370">
        <v>12</v>
      </c>
      <c r="H21" s="370">
        <v>29</v>
      </c>
      <c r="I21" s="370">
        <v>8</v>
      </c>
      <c r="J21" s="223"/>
      <c r="K21" s="223"/>
      <c r="L21" s="436">
        <f t="shared" si="0"/>
        <v>101</v>
      </c>
      <c r="M21" s="433">
        <v>72</v>
      </c>
      <c r="N21" s="370">
        <v>10</v>
      </c>
      <c r="O21" s="370">
        <v>18</v>
      </c>
      <c r="P21" s="370">
        <v>4</v>
      </c>
      <c r="Q21" s="370">
        <v>20</v>
      </c>
      <c r="R21" s="370">
        <v>8</v>
      </c>
      <c r="S21" s="370">
        <v>30</v>
      </c>
      <c r="T21" s="370">
        <v>13</v>
      </c>
      <c r="U21" s="223"/>
      <c r="V21" s="223"/>
      <c r="W21" s="436">
        <f t="shared" si="1"/>
        <v>103</v>
      </c>
    </row>
    <row r="22" spans="2:23">
      <c r="B22" s="433">
        <v>20</v>
      </c>
      <c r="C22" s="370">
        <v>12</v>
      </c>
      <c r="D22" s="370">
        <v>12</v>
      </c>
      <c r="E22" s="370">
        <v>4</v>
      </c>
      <c r="F22" s="370">
        <v>17</v>
      </c>
      <c r="G22" s="370">
        <v>17</v>
      </c>
      <c r="H22" s="370">
        <v>23</v>
      </c>
      <c r="I22" s="370">
        <v>13</v>
      </c>
      <c r="J22" s="223"/>
      <c r="K22" s="223"/>
      <c r="L22" s="436">
        <f t="shared" si="0"/>
        <v>98</v>
      </c>
      <c r="M22" s="433">
        <v>73</v>
      </c>
      <c r="N22" s="370">
        <v>9</v>
      </c>
      <c r="O22" s="370">
        <v>21</v>
      </c>
      <c r="P22" s="370">
        <v>12</v>
      </c>
      <c r="Q22" s="370">
        <v>17</v>
      </c>
      <c r="R22" s="370">
        <v>12</v>
      </c>
      <c r="S22" s="370">
        <v>41</v>
      </c>
      <c r="T22" s="370">
        <v>8</v>
      </c>
      <c r="U22" s="223"/>
      <c r="V22" s="223"/>
      <c r="W22" s="436">
        <f t="shared" si="1"/>
        <v>120</v>
      </c>
    </row>
    <row r="23" spans="2:23">
      <c r="B23" s="433">
        <v>21</v>
      </c>
      <c r="C23" s="370">
        <v>11</v>
      </c>
      <c r="D23" s="370">
        <v>13</v>
      </c>
      <c r="E23" s="370">
        <v>8</v>
      </c>
      <c r="F23" s="370">
        <v>26</v>
      </c>
      <c r="G23" s="370">
        <v>9</v>
      </c>
      <c r="H23" s="370">
        <v>19</v>
      </c>
      <c r="I23" s="370">
        <v>14</v>
      </c>
      <c r="J23" s="223"/>
      <c r="K23" s="223"/>
      <c r="L23" s="436">
        <f t="shared" si="0"/>
        <v>100</v>
      </c>
      <c r="M23" s="433">
        <v>74</v>
      </c>
      <c r="N23" s="370">
        <v>8</v>
      </c>
      <c r="O23" s="370">
        <v>16</v>
      </c>
      <c r="P23" s="370">
        <v>3</v>
      </c>
      <c r="Q23" s="370">
        <v>11</v>
      </c>
      <c r="R23" s="370">
        <v>10</v>
      </c>
      <c r="S23" s="370">
        <v>23</v>
      </c>
      <c r="T23" s="370">
        <v>8</v>
      </c>
      <c r="U23" s="223"/>
      <c r="V23" s="223"/>
      <c r="W23" s="436">
        <f t="shared" si="1"/>
        <v>79</v>
      </c>
    </row>
    <row r="24" spans="2:23">
      <c r="B24" s="433">
        <v>22</v>
      </c>
      <c r="C24" s="370">
        <v>8</v>
      </c>
      <c r="D24" s="370">
        <v>16</v>
      </c>
      <c r="E24" s="370">
        <v>12</v>
      </c>
      <c r="F24" s="370">
        <v>17</v>
      </c>
      <c r="G24" s="370">
        <v>17</v>
      </c>
      <c r="H24" s="370">
        <v>32</v>
      </c>
      <c r="I24" s="370">
        <v>7</v>
      </c>
      <c r="J24" s="223"/>
      <c r="K24" s="223"/>
      <c r="L24" s="436">
        <f t="shared" si="0"/>
        <v>109</v>
      </c>
      <c r="M24" s="433">
        <v>75</v>
      </c>
      <c r="N24" s="370">
        <v>6</v>
      </c>
      <c r="O24" s="370">
        <v>10</v>
      </c>
      <c r="P24" s="370">
        <v>4</v>
      </c>
      <c r="Q24" s="370">
        <v>14</v>
      </c>
      <c r="R24" s="370">
        <v>5</v>
      </c>
      <c r="S24" s="370">
        <v>19</v>
      </c>
      <c r="T24" s="370">
        <v>8</v>
      </c>
      <c r="U24" s="223"/>
      <c r="V24" s="223"/>
      <c r="W24" s="436">
        <f t="shared" si="1"/>
        <v>66</v>
      </c>
    </row>
    <row r="25" spans="2:23">
      <c r="B25" s="433">
        <v>23</v>
      </c>
      <c r="C25" s="370">
        <v>14</v>
      </c>
      <c r="D25" s="370">
        <v>17</v>
      </c>
      <c r="E25" s="370">
        <v>18</v>
      </c>
      <c r="F25" s="370">
        <v>24</v>
      </c>
      <c r="G25" s="370">
        <v>15</v>
      </c>
      <c r="H25" s="370">
        <v>31</v>
      </c>
      <c r="I25" s="370">
        <v>11</v>
      </c>
      <c r="J25" s="223"/>
      <c r="K25" s="223"/>
      <c r="L25" s="436">
        <f t="shared" si="0"/>
        <v>130</v>
      </c>
      <c r="M25" s="433">
        <v>76</v>
      </c>
      <c r="N25" s="370">
        <v>12</v>
      </c>
      <c r="O25" s="370">
        <v>10</v>
      </c>
      <c r="P25" s="370">
        <v>4</v>
      </c>
      <c r="Q25" s="370">
        <v>16</v>
      </c>
      <c r="R25" s="370">
        <v>7</v>
      </c>
      <c r="S25" s="370">
        <v>23</v>
      </c>
      <c r="T25" s="370">
        <v>7</v>
      </c>
      <c r="U25" s="223"/>
      <c r="V25" s="223"/>
      <c r="W25" s="436">
        <f t="shared" si="1"/>
        <v>79</v>
      </c>
    </row>
    <row r="26" spans="2:23">
      <c r="B26" s="433">
        <v>24</v>
      </c>
      <c r="C26" s="370">
        <v>18</v>
      </c>
      <c r="D26" s="370">
        <v>19</v>
      </c>
      <c r="E26" s="370">
        <v>24</v>
      </c>
      <c r="F26" s="370">
        <v>26</v>
      </c>
      <c r="G26" s="370">
        <v>19</v>
      </c>
      <c r="H26" s="370">
        <v>29</v>
      </c>
      <c r="I26" s="370">
        <v>8</v>
      </c>
      <c r="J26" s="223"/>
      <c r="K26" s="223"/>
      <c r="L26" s="436">
        <f t="shared" si="0"/>
        <v>143</v>
      </c>
      <c r="M26" s="433">
        <v>77</v>
      </c>
      <c r="N26" s="370">
        <v>3</v>
      </c>
      <c r="O26" s="370">
        <v>16</v>
      </c>
      <c r="P26" s="370">
        <v>9</v>
      </c>
      <c r="Q26" s="370">
        <v>13</v>
      </c>
      <c r="R26" s="370">
        <v>12</v>
      </c>
      <c r="S26" s="370">
        <v>19</v>
      </c>
      <c r="T26" s="370">
        <v>12</v>
      </c>
      <c r="U26" s="223"/>
      <c r="V26" s="223"/>
      <c r="W26" s="436">
        <f t="shared" si="1"/>
        <v>84</v>
      </c>
    </row>
    <row r="27" spans="2:23">
      <c r="B27" s="433">
        <v>25</v>
      </c>
      <c r="C27" s="370">
        <v>16</v>
      </c>
      <c r="D27" s="370">
        <v>18</v>
      </c>
      <c r="E27" s="370">
        <v>22</v>
      </c>
      <c r="F27" s="370">
        <v>18</v>
      </c>
      <c r="G27" s="370">
        <v>16</v>
      </c>
      <c r="H27" s="370">
        <v>34</v>
      </c>
      <c r="I27" s="370">
        <v>12</v>
      </c>
      <c r="J27" s="223"/>
      <c r="K27" s="223"/>
      <c r="L27" s="436">
        <f t="shared" si="0"/>
        <v>136</v>
      </c>
      <c r="M27" s="433">
        <v>78</v>
      </c>
      <c r="N27" s="370">
        <v>6</v>
      </c>
      <c r="O27" s="370">
        <v>13</v>
      </c>
      <c r="P27" s="370">
        <v>3</v>
      </c>
      <c r="Q27" s="370">
        <v>9</v>
      </c>
      <c r="R27" s="370">
        <v>8</v>
      </c>
      <c r="S27" s="370">
        <v>19</v>
      </c>
      <c r="T27" s="370">
        <v>6</v>
      </c>
      <c r="U27" s="223"/>
      <c r="V27" s="223"/>
      <c r="W27" s="436">
        <f t="shared" si="1"/>
        <v>64</v>
      </c>
    </row>
    <row r="28" spans="2:23">
      <c r="B28" s="433">
        <v>26</v>
      </c>
      <c r="C28" s="370">
        <v>15</v>
      </c>
      <c r="D28" s="370">
        <v>17</v>
      </c>
      <c r="E28" s="370">
        <v>18</v>
      </c>
      <c r="F28" s="370">
        <v>23</v>
      </c>
      <c r="G28" s="370">
        <v>27</v>
      </c>
      <c r="H28" s="370">
        <v>33</v>
      </c>
      <c r="I28" s="370">
        <v>9</v>
      </c>
      <c r="J28" s="223"/>
      <c r="K28" s="223"/>
      <c r="L28" s="436">
        <f t="shared" si="0"/>
        <v>142</v>
      </c>
      <c r="M28" s="433">
        <v>79</v>
      </c>
      <c r="N28" s="370">
        <v>5</v>
      </c>
      <c r="O28" s="370">
        <v>16</v>
      </c>
      <c r="P28" s="370">
        <v>5</v>
      </c>
      <c r="Q28" s="370">
        <v>10</v>
      </c>
      <c r="R28" s="370">
        <v>10</v>
      </c>
      <c r="S28" s="370">
        <v>25</v>
      </c>
      <c r="T28" s="370">
        <v>8</v>
      </c>
      <c r="U28" s="223"/>
      <c r="V28" s="223"/>
      <c r="W28" s="436">
        <f t="shared" si="1"/>
        <v>79</v>
      </c>
    </row>
    <row r="29" spans="2:23">
      <c r="B29" s="433">
        <v>27</v>
      </c>
      <c r="C29" s="370">
        <v>14</v>
      </c>
      <c r="D29" s="370">
        <v>25</v>
      </c>
      <c r="E29" s="370">
        <v>17</v>
      </c>
      <c r="F29" s="370">
        <v>21</v>
      </c>
      <c r="G29" s="370">
        <v>13</v>
      </c>
      <c r="H29" s="370">
        <v>16</v>
      </c>
      <c r="I29" s="370">
        <v>8</v>
      </c>
      <c r="J29" s="223"/>
      <c r="K29" s="223"/>
      <c r="L29" s="436">
        <f t="shared" si="0"/>
        <v>114</v>
      </c>
      <c r="M29" s="433">
        <v>80</v>
      </c>
      <c r="N29" s="370">
        <v>5</v>
      </c>
      <c r="O29" s="370">
        <v>14</v>
      </c>
      <c r="P29" s="370">
        <v>3</v>
      </c>
      <c r="Q29" s="370">
        <v>10</v>
      </c>
      <c r="R29" s="370">
        <v>9</v>
      </c>
      <c r="S29" s="370">
        <v>18</v>
      </c>
      <c r="T29" s="370">
        <v>7</v>
      </c>
      <c r="U29" s="223"/>
      <c r="V29" s="223"/>
      <c r="W29" s="436">
        <f t="shared" si="1"/>
        <v>66</v>
      </c>
    </row>
    <row r="30" spans="2:23">
      <c r="B30" s="433">
        <v>28</v>
      </c>
      <c r="C30" s="370">
        <v>13</v>
      </c>
      <c r="D30" s="370">
        <v>30</v>
      </c>
      <c r="E30" s="370">
        <v>16</v>
      </c>
      <c r="F30" s="370">
        <v>10</v>
      </c>
      <c r="G30" s="370">
        <v>23</v>
      </c>
      <c r="H30" s="370">
        <v>24</v>
      </c>
      <c r="I30" s="370">
        <v>7</v>
      </c>
      <c r="J30" s="223"/>
      <c r="K30" s="223"/>
      <c r="L30" s="436">
        <f t="shared" si="0"/>
        <v>123</v>
      </c>
      <c r="M30" s="433">
        <v>81</v>
      </c>
      <c r="N30" s="370">
        <v>4</v>
      </c>
      <c r="O30" s="370">
        <v>11</v>
      </c>
      <c r="P30" s="370">
        <v>5</v>
      </c>
      <c r="Q30" s="370">
        <v>14</v>
      </c>
      <c r="R30" s="370">
        <v>13</v>
      </c>
      <c r="S30" s="370">
        <v>13</v>
      </c>
      <c r="T30" s="370">
        <v>8</v>
      </c>
      <c r="U30" s="223"/>
      <c r="V30" s="223"/>
      <c r="W30" s="436">
        <f t="shared" si="1"/>
        <v>68</v>
      </c>
    </row>
    <row r="31" spans="2:23">
      <c r="B31" s="433">
        <v>29</v>
      </c>
      <c r="C31" s="370">
        <v>18</v>
      </c>
      <c r="D31" s="370">
        <v>21</v>
      </c>
      <c r="E31" s="370">
        <v>7</v>
      </c>
      <c r="F31" s="370">
        <v>22</v>
      </c>
      <c r="G31" s="370">
        <v>19</v>
      </c>
      <c r="H31" s="370">
        <v>31</v>
      </c>
      <c r="I31" s="370">
        <v>7</v>
      </c>
      <c r="J31" s="223"/>
      <c r="K31" s="223"/>
      <c r="L31" s="436">
        <f t="shared" si="0"/>
        <v>125</v>
      </c>
      <c r="M31" s="433">
        <v>82</v>
      </c>
      <c r="N31" s="370">
        <v>5</v>
      </c>
      <c r="O31" s="370">
        <v>12</v>
      </c>
      <c r="P31" s="370">
        <v>3</v>
      </c>
      <c r="Q31" s="370">
        <v>10</v>
      </c>
      <c r="R31" s="370">
        <v>6</v>
      </c>
      <c r="S31" s="370">
        <v>17</v>
      </c>
      <c r="T31" s="370">
        <v>4</v>
      </c>
      <c r="U31" s="223"/>
      <c r="V31" s="223"/>
      <c r="W31" s="436">
        <f t="shared" si="1"/>
        <v>57</v>
      </c>
    </row>
    <row r="32" spans="2:23">
      <c r="B32" s="433">
        <v>30</v>
      </c>
      <c r="C32" s="370">
        <v>19</v>
      </c>
      <c r="D32" s="370">
        <v>20</v>
      </c>
      <c r="E32" s="370">
        <v>19</v>
      </c>
      <c r="F32" s="370">
        <v>18</v>
      </c>
      <c r="G32" s="370">
        <v>13</v>
      </c>
      <c r="H32" s="370">
        <v>22</v>
      </c>
      <c r="I32" s="370">
        <v>10</v>
      </c>
      <c r="J32" s="223"/>
      <c r="K32" s="223"/>
      <c r="L32" s="436">
        <f t="shared" si="0"/>
        <v>121</v>
      </c>
      <c r="M32" s="433">
        <v>83</v>
      </c>
      <c r="N32" s="370">
        <v>3</v>
      </c>
      <c r="O32" s="370">
        <v>16</v>
      </c>
      <c r="P32" s="370">
        <v>3</v>
      </c>
      <c r="Q32" s="370">
        <v>6</v>
      </c>
      <c r="R32" s="370">
        <v>12</v>
      </c>
      <c r="S32" s="370">
        <v>14</v>
      </c>
      <c r="T32" s="370">
        <v>3</v>
      </c>
      <c r="U32" s="223"/>
      <c r="V32" s="223"/>
      <c r="W32" s="436">
        <f t="shared" si="1"/>
        <v>57</v>
      </c>
    </row>
    <row r="33" spans="2:23">
      <c r="B33" s="433">
        <v>31</v>
      </c>
      <c r="C33" s="370">
        <v>25</v>
      </c>
      <c r="D33" s="370">
        <v>20</v>
      </c>
      <c r="E33" s="370">
        <v>18</v>
      </c>
      <c r="F33" s="370">
        <v>19</v>
      </c>
      <c r="G33" s="370">
        <v>12</v>
      </c>
      <c r="H33" s="370">
        <v>30</v>
      </c>
      <c r="I33" s="370">
        <v>14</v>
      </c>
      <c r="J33" s="223"/>
      <c r="K33" s="223"/>
      <c r="L33" s="436">
        <f t="shared" si="0"/>
        <v>138</v>
      </c>
      <c r="M33" s="433">
        <v>84</v>
      </c>
      <c r="N33" s="370">
        <v>2</v>
      </c>
      <c r="O33" s="370">
        <v>15</v>
      </c>
      <c r="P33" s="370">
        <v>7</v>
      </c>
      <c r="Q33" s="370">
        <v>2</v>
      </c>
      <c r="R33" s="370">
        <v>7</v>
      </c>
      <c r="S33" s="370">
        <v>6</v>
      </c>
      <c r="T33" s="370">
        <v>5</v>
      </c>
      <c r="U33" s="223"/>
      <c r="V33" s="223"/>
      <c r="W33" s="436">
        <f t="shared" si="1"/>
        <v>44</v>
      </c>
    </row>
    <row r="34" spans="2:23">
      <c r="B34" s="433">
        <v>32</v>
      </c>
      <c r="C34" s="370">
        <v>14</v>
      </c>
      <c r="D34" s="370">
        <v>30</v>
      </c>
      <c r="E34" s="370">
        <v>10</v>
      </c>
      <c r="F34" s="370">
        <v>19</v>
      </c>
      <c r="G34" s="370">
        <v>20</v>
      </c>
      <c r="H34" s="370">
        <v>36</v>
      </c>
      <c r="I34" s="370">
        <v>15</v>
      </c>
      <c r="J34" s="223"/>
      <c r="K34" s="223"/>
      <c r="L34" s="436">
        <f t="shared" si="0"/>
        <v>144</v>
      </c>
      <c r="M34" s="433">
        <v>85</v>
      </c>
      <c r="N34" s="370">
        <v>9</v>
      </c>
      <c r="O34" s="370">
        <v>12</v>
      </c>
      <c r="P34" s="370">
        <v>5</v>
      </c>
      <c r="Q34" s="370">
        <v>3</v>
      </c>
      <c r="R34" s="370">
        <v>4</v>
      </c>
      <c r="S34" s="370">
        <v>13</v>
      </c>
      <c r="T34" s="370">
        <v>3</v>
      </c>
      <c r="U34" s="223"/>
      <c r="V34" s="223"/>
      <c r="W34" s="436">
        <f t="shared" si="1"/>
        <v>49</v>
      </c>
    </row>
    <row r="35" spans="2:23">
      <c r="B35" s="433">
        <v>33</v>
      </c>
      <c r="C35" s="370">
        <v>13</v>
      </c>
      <c r="D35" s="370">
        <v>23</v>
      </c>
      <c r="E35" s="370">
        <v>15</v>
      </c>
      <c r="F35" s="370">
        <v>17</v>
      </c>
      <c r="G35" s="370">
        <v>13</v>
      </c>
      <c r="H35" s="370">
        <v>37</v>
      </c>
      <c r="I35" s="370">
        <v>17</v>
      </c>
      <c r="J35" s="223"/>
      <c r="K35" s="223"/>
      <c r="L35" s="436">
        <f t="shared" si="0"/>
        <v>135</v>
      </c>
      <c r="M35" s="433">
        <v>86</v>
      </c>
      <c r="N35" s="370">
        <v>7</v>
      </c>
      <c r="O35" s="370">
        <v>7</v>
      </c>
      <c r="P35" s="370">
        <v>2</v>
      </c>
      <c r="Q35" s="370">
        <v>6</v>
      </c>
      <c r="R35" s="370">
        <v>6</v>
      </c>
      <c r="S35" s="370">
        <v>11</v>
      </c>
      <c r="T35" s="370">
        <v>5</v>
      </c>
      <c r="U35" s="223"/>
      <c r="V35" s="223"/>
      <c r="W35" s="436">
        <f t="shared" si="1"/>
        <v>44</v>
      </c>
    </row>
    <row r="36" spans="2:23">
      <c r="B36" s="433">
        <v>34</v>
      </c>
      <c r="C36" s="370">
        <v>21</v>
      </c>
      <c r="D36" s="370">
        <v>23</v>
      </c>
      <c r="E36" s="370">
        <v>22</v>
      </c>
      <c r="F36" s="370">
        <v>20</v>
      </c>
      <c r="G36" s="370">
        <v>23</v>
      </c>
      <c r="H36" s="370">
        <v>40</v>
      </c>
      <c r="I36" s="370">
        <v>18</v>
      </c>
      <c r="J36" s="223"/>
      <c r="K36" s="223"/>
      <c r="L36" s="436">
        <f t="shared" si="0"/>
        <v>167</v>
      </c>
      <c r="M36" s="433">
        <v>87</v>
      </c>
      <c r="N36" s="370">
        <v>5</v>
      </c>
      <c r="O36" s="370">
        <v>9</v>
      </c>
      <c r="P36" s="370">
        <v>0</v>
      </c>
      <c r="Q36" s="370">
        <v>6</v>
      </c>
      <c r="R36" s="370">
        <v>3</v>
      </c>
      <c r="S36" s="370">
        <v>6</v>
      </c>
      <c r="T36" s="370">
        <v>1</v>
      </c>
      <c r="U36" s="223"/>
      <c r="V36" s="223"/>
      <c r="W36" s="436">
        <f t="shared" si="1"/>
        <v>30</v>
      </c>
    </row>
    <row r="37" spans="2:23">
      <c r="B37" s="433">
        <v>35</v>
      </c>
      <c r="C37" s="370">
        <v>28</v>
      </c>
      <c r="D37" s="370">
        <v>20</v>
      </c>
      <c r="E37" s="370">
        <v>23</v>
      </c>
      <c r="F37" s="370">
        <v>17</v>
      </c>
      <c r="G37" s="370">
        <v>19</v>
      </c>
      <c r="H37" s="370">
        <v>35</v>
      </c>
      <c r="I37" s="370">
        <v>12</v>
      </c>
      <c r="J37" s="223"/>
      <c r="K37" s="223"/>
      <c r="L37" s="436">
        <f t="shared" si="0"/>
        <v>154</v>
      </c>
      <c r="M37" s="433">
        <v>88</v>
      </c>
      <c r="N37" s="370">
        <v>7</v>
      </c>
      <c r="O37" s="370">
        <v>12</v>
      </c>
      <c r="P37" s="370">
        <v>2</v>
      </c>
      <c r="Q37" s="370">
        <v>4</v>
      </c>
      <c r="R37" s="370">
        <v>6</v>
      </c>
      <c r="S37" s="370">
        <v>9</v>
      </c>
      <c r="T37" s="370">
        <v>4</v>
      </c>
      <c r="U37" s="223"/>
      <c r="V37" s="223"/>
      <c r="W37" s="436">
        <f t="shared" si="1"/>
        <v>44</v>
      </c>
    </row>
    <row r="38" spans="2:23">
      <c r="B38" s="433">
        <v>36</v>
      </c>
      <c r="C38" s="370">
        <v>24</v>
      </c>
      <c r="D38" s="370">
        <v>27</v>
      </c>
      <c r="E38" s="370">
        <v>35</v>
      </c>
      <c r="F38" s="370">
        <v>20</v>
      </c>
      <c r="G38" s="370">
        <v>27</v>
      </c>
      <c r="H38" s="370">
        <v>49</v>
      </c>
      <c r="I38" s="370">
        <v>17</v>
      </c>
      <c r="J38" s="223"/>
      <c r="K38" s="223"/>
      <c r="L38" s="436">
        <f t="shared" si="0"/>
        <v>199</v>
      </c>
      <c r="M38" s="433">
        <v>89</v>
      </c>
      <c r="N38" s="370">
        <v>4</v>
      </c>
      <c r="O38" s="370">
        <v>12</v>
      </c>
      <c r="P38" s="370">
        <v>3</v>
      </c>
      <c r="Q38" s="370">
        <v>2</v>
      </c>
      <c r="R38" s="370">
        <v>0</v>
      </c>
      <c r="S38" s="370">
        <v>7</v>
      </c>
      <c r="T38" s="370">
        <v>2</v>
      </c>
      <c r="U38" s="223"/>
      <c r="V38" s="223"/>
      <c r="W38" s="436">
        <f t="shared" si="1"/>
        <v>30</v>
      </c>
    </row>
    <row r="39" spans="2:23">
      <c r="B39" s="433">
        <v>37</v>
      </c>
      <c r="C39" s="370">
        <v>21</v>
      </c>
      <c r="D39" s="370">
        <v>24</v>
      </c>
      <c r="E39" s="370">
        <v>28</v>
      </c>
      <c r="F39" s="370">
        <v>28</v>
      </c>
      <c r="G39" s="370">
        <v>17</v>
      </c>
      <c r="H39" s="370">
        <v>68</v>
      </c>
      <c r="I39" s="370">
        <v>17</v>
      </c>
      <c r="J39" s="223"/>
      <c r="K39" s="223"/>
      <c r="L39" s="436">
        <f t="shared" si="0"/>
        <v>203</v>
      </c>
      <c r="M39" s="433">
        <v>90</v>
      </c>
      <c r="N39" s="370">
        <v>2</v>
      </c>
      <c r="O39" s="370">
        <v>7</v>
      </c>
      <c r="P39" s="370">
        <v>5</v>
      </c>
      <c r="Q39" s="370">
        <v>4</v>
      </c>
      <c r="R39" s="370">
        <v>4</v>
      </c>
      <c r="S39" s="370">
        <v>1</v>
      </c>
      <c r="T39" s="370">
        <v>1</v>
      </c>
      <c r="U39" s="223"/>
      <c r="V39" s="223"/>
      <c r="W39" s="436">
        <f t="shared" si="1"/>
        <v>24</v>
      </c>
    </row>
    <row r="40" spans="2:23">
      <c r="B40" s="433">
        <v>38</v>
      </c>
      <c r="C40" s="370">
        <v>14</v>
      </c>
      <c r="D40" s="370">
        <v>28</v>
      </c>
      <c r="E40" s="370">
        <v>15</v>
      </c>
      <c r="F40" s="370">
        <v>21</v>
      </c>
      <c r="G40" s="370">
        <v>25</v>
      </c>
      <c r="H40" s="370">
        <v>68</v>
      </c>
      <c r="I40" s="370">
        <v>19</v>
      </c>
      <c r="J40" s="223"/>
      <c r="K40" s="223"/>
      <c r="L40" s="436">
        <f t="shared" si="0"/>
        <v>190</v>
      </c>
      <c r="M40" s="433">
        <v>91</v>
      </c>
      <c r="N40" s="370">
        <v>1</v>
      </c>
      <c r="O40" s="370">
        <v>6</v>
      </c>
      <c r="P40" s="370">
        <v>0</v>
      </c>
      <c r="Q40" s="370">
        <v>3</v>
      </c>
      <c r="R40" s="370">
        <v>0</v>
      </c>
      <c r="S40" s="370">
        <v>3</v>
      </c>
      <c r="T40" s="370">
        <v>1</v>
      </c>
      <c r="U40" s="223"/>
      <c r="V40" s="223"/>
      <c r="W40" s="436">
        <f t="shared" si="1"/>
        <v>14</v>
      </c>
    </row>
    <row r="41" spans="2:23">
      <c r="B41" s="433">
        <v>39</v>
      </c>
      <c r="C41" s="370">
        <v>18</v>
      </c>
      <c r="D41" s="370">
        <v>27</v>
      </c>
      <c r="E41" s="370">
        <v>22</v>
      </c>
      <c r="F41" s="370">
        <v>26</v>
      </c>
      <c r="G41" s="370">
        <v>39</v>
      </c>
      <c r="H41" s="370">
        <v>57</v>
      </c>
      <c r="I41" s="370">
        <v>13</v>
      </c>
      <c r="J41" s="223"/>
      <c r="K41" s="223"/>
      <c r="L41" s="436">
        <f t="shared" si="0"/>
        <v>202</v>
      </c>
      <c r="M41" s="433">
        <v>92</v>
      </c>
      <c r="N41" s="370">
        <v>0</v>
      </c>
      <c r="O41" s="370">
        <v>3</v>
      </c>
      <c r="P41" s="370">
        <v>0</v>
      </c>
      <c r="Q41" s="370">
        <v>2</v>
      </c>
      <c r="R41" s="370">
        <v>1</v>
      </c>
      <c r="S41" s="370">
        <v>2</v>
      </c>
      <c r="T41" s="370">
        <v>0</v>
      </c>
      <c r="U41" s="223"/>
      <c r="V41" s="223"/>
      <c r="W41" s="436">
        <f t="shared" si="1"/>
        <v>8</v>
      </c>
    </row>
    <row r="42" spans="2:23">
      <c r="B42" s="433">
        <v>40</v>
      </c>
      <c r="C42" s="370">
        <v>21</v>
      </c>
      <c r="D42" s="370">
        <v>25</v>
      </c>
      <c r="E42" s="370">
        <v>34</v>
      </c>
      <c r="F42" s="370">
        <v>28</v>
      </c>
      <c r="G42" s="370">
        <v>20</v>
      </c>
      <c r="H42" s="370">
        <v>66</v>
      </c>
      <c r="I42" s="370">
        <v>14</v>
      </c>
      <c r="J42" s="223"/>
      <c r="K42" s="223"/>
      <c r="L42" s="436">
        <f t="shared" si="0"/>
        <v>208</v>
      </c>
      <c r="M42" s="433">
        <v>93</v>
      </c>
      <c r="N42" s="370">
        <v>0</v>
      </c>
      <c r="O42" s="370">
        <v>3</v>
      </c>
      <c r="P42" s="370">
        <v>1</v>
      </c>
      <c r="Q42" s="370">
        <v>0</v>
      </c>
      <c r="R42" s="370">
        <v>0</v>
      </c>
      <c r="S42" s="370">
        <v>0</v>
      </c>
      <c r="T42" s="370">
        <v>0</v>
      </c>
      <c r="U42" s="223"/>
      <c r="V42" s="223"/>
      <c r="W42" s="436">
        <f t="shared" si="1"/>
        <v>4</v>
      </c>
    </row>
    <row r="43" spans="2:23">
      <c r="B43" s="433">
        <v>41</v>
      </c>
      <c r="C43" s="370">
        <v>15</v>
      </c>
      <c r="D43" s="370">
        <v>34</v>
      </c>
      <c r="E43" s="370">
        <v>30</v>
      </c>
      <c r="F43" s="370">
        <v>29</v>
      </c>
      <c r="G43" s="370">
        <v>26</v>
      </c>
      <c r="H43" s="370">
        <v>81</v>
      </c>
      <c r="I43" s="370">
        <v>11</v>
      </c>
      <c r="J43" s="223"/>
      <c r="K43" s="223"/>
      <c r="L43" s="436">
        <f t="shared" si="0"/>
        <v>226</v>
      </c>
      <c r="M43" s="433">
        <v>94</v>
      </c>
      <c r="N43" s="370">
        <v>3</v>
      </c>
      <c r="O43" s="370">
        <v>2</v>
      </c>
      <c r="P43" s="370">
        <v>0</v>
      </c>
      <c r="Q43" s="370">
        <v>4</v>
      </c>
      <c r="R43" s="370">
        <v>3</v>
      </c>
      <c r="S43" s="370">
        <v>3</v>
      </c>
      <c r="T43" s="370">
        <v>0</v>
      </c>
      <c r="U43" s="223"/>
      <c r="V43" s="223"/>
      <c r="W43" s="436">
        <f t="shared" si="1"/>
        <v>15</v>
      </c>
    </row>
    <row r="44" spans="2:23">
      <c r="B44" s="433">
        <v>42</v>
      </c>
      <c r="C44" s="370">
        <v>14</v>
      </c>
      <c r="D44" s="370">
        <v>29</v>
      </c>
      <c r="E44" s="370">
        <v>25</v>
      </c>
      <c r="F44" s="370">
        <v>37</v>
      </c>
      <c r="G44" s="370">
        <v>25</v>
      </c>
      <c r="H44" s="370">
        <v>72</v>
      </c>
      <c r="I44" s="370">
        <v>18</v>
      </c>
      <c r="J44" s="223"/>
      <c r="K44" s="223"/>
      <c r="L44" s="436">
        <f t="shared" si="0"/>
        <v>220</v>
      </c>
      <c r="M44" s="433">
        <v>95</v>
      </c>
      <c r="N44" s="370">
        <v>0</v>
      </c>
      <c r="O44" s="370">
        <v>3</v>
      </c>
      <c r="P44" s="370">
        <v>0</v>
      </c>
      <c r="Q44" s="370">
        <v>1</v>
      </c>
      <c r="R44" s="370">
        <v>1</v>
      </c>
      <c r="S44" s="370">
        <v>2</v>
      </c>
      <c r="T44" s="370">
        <v>1</v>
      </c>
      <c r="U44" s="223"/>
      <c r="V44" s="223"/>
      <c r="W44" s="436">
        <f t="shared" si="1"/>
        <v>8</v>
      </c>
    </row>
    <row r="45" spans="2:23">
      <c r="B45" s="433">
        <v>43</v>
      </c>
      <c r="C45" s="370">
        <v>10</v>
      </c>
      <c r="D45" s="370">
        <v>41</v>
      </c>
      <c r="E45" s="370">
        <v>23</v>
      </c>
      <c r="F45" s="370">
        <v>20</v>
      </c>
      <c r="G45" s="370">
        <v>19</v>
      </c>
      <c r="H45" s="370">
        <v>71</v>
      </c>
      <c r="I45" s="370">
        <v>8</v>
      </c>
      <c r="J45" s="223"/>
      <c r="K45" s="223"/>
      <c r="L45" s="436">
        <f t="shared" si="0"/>
        <v>192</v>
      </c>
      <c r="M45" s="433">
        <v>96</v>
      </c>
      <c r="N45" s="370">
        <v>0</v>
      </c>
      <c r="O45" s="370">
        <v>0</v>
      </c>
      <c r="P45" s="370">
        <v>0</v>
      </c>
      <c r="Q45" s="370">
        <v>0</v>
      </c>
      <c r="R45" s="370">
        <v>2</v>
      </c>
      <c r="S45" s="370">
        <v>0</v>
      </c>
      <c r="T45" s="370">
        <v>0</v>
      </c>
      <c r="U45" s="223"/>
      <c r="V45" s="223"/>
      <c r="W45" s="436">
        <f t="shared" si="1"/>
        <v>2</v>
      </c>
    </row>
    <row r="46" spans="2:23">
      <c r="B46" s="433">
        <v>44</v>
      </c>
      <c r="C46" s="370">
        <v>10</v>
      </c>
      <c r="D46" s="370">
        <v>38</v>
      </c>
      <c r="E46" s="370">
        <v>30</v>
      </c>
      <c r="F46" s="370">
        <v>26</v>
      </c>
      <c r="G46" s="370">
        <v>25</v>
      </c>
      <c r="H46" s="370">
        <v>59</v>
      </c>
      <c r="I46" s="370">
        <v>11</v>
      </c>
      <c r="J46" s="223"/>
      <c r="K46" s="223"/>
      <c r="L46" s="436">
        <f t="shared" si="0"/>
        <v>199</v>
      </c>
      <c r="M46" s="433">
        <v>97</v>
      </c>
      <c r="N46" s="370">
        <v>0</v>
      </c>
      <c r="O46" s="370">
        <v>0</v>
      </c>
      <c r="P46" s="370">
        <v>0</v>
      </c>
      <c r="Q46" s="370">
        <v>0</v>
      </c>
      <c r="R46" s="370">
        <v>0</v>
      </c>
      <c r="S46" s="370">
        <v>1</v>
      </c>
      <c r="T46" s="370">
        <v>0</v>
      </c>
      <c r="U46" s="223"/>
      <c r="V46" s="223"/>
      <c r="W46" s="436">
        <f t="shared" si="1"/>
        <v>1</v>
      </c>
    </row>
    <row r="47" spans="2:23">
      <c r="B47" s="433">
        <v>45</v>
      </c>
      <c r="C47" s="370">
        <v>20</v>
      </c>
      <c r="D47" s="370">
        <v>38</v>
      </c>
      <c r="E47" s="370">
        <v>22</v>
      </c>
      <c r="F47" s="370">
        <v>26</v>
      </c>
      <c r="G47" s="370">
        <v>22</v>
      </c>
      <c r="H47" s="370">
        <v>57</v>
      </c>
      <c r="I47" s="370">
        <v>13</v>
      </c>
      <c r="J47" s="223"/>
      <c r="K47" s="223"/>
      <c r="L47" s="436">
        <f t="shared" si="0"/>
        <v>198</v>
      </c>
      <c r="M47" s="433">
        <v>98</v>
      </c>
      <c r="N47" s="370">
        <v>1</v>
      </c>
      <c r="O47" s="370">
        <v>0</v>
      </c>
      <c r="P47" s="370">
        <v>0</v>
      </c>
      <c r="Q47" s="370">
        <v>0</v>
      </c>
      <c r="R47" s="370">
        <v>1</v>
      </c>
      <c r="S47" s="370">
        <v>0</v>
      </c>
      <c r="T47" s="370">
        <v>0</v>
      </c>
      <c r="U47" s="223"/>
      <c r="V47" s="223"/>
      <c r="W47" s="436">
        <f t="shared" si="1"/>
        <v>2</v>
      </c>
    </row>
    <row r="48" spans="2:23">
      <c r="B48" s="433">
        <v>46</v>
      </c>
      <c r="C48" s="370">
        <v>11</v>
      </c>
      <c r="D48" s="370">
        <v>42</v>
      </c>
      <c r="E48" s="370">
        <v>18</v>
      </c>
      <c r="F48" s="370">
        <v>34</v>
      </c>
      <c r="G48" s="370">
        <v>23</v>
      </c>
      <c r="H48" s="370">
        <v>55</v>
      </c>
      <c r="I48" s="370">
        <v>19</v>
      </c>
      <c r="J48" s="223"/>
      <c r="K48" s="223"/>
      <c r="L48" s="436">
        <f t="shared" si="0"/>
        <v>202</v>
      </c>
      <c r="M48" s="433">
        <v>99</v>
      </c>
      <c r="N48" s="370">
        <v>0</v>
      </c>
      <c r="O48" s="370">
        <v>0</v>
      </c>
      <c r="P48" s="370">
        <v>0</v>
      </c>
      <c r="Q48" s="370">
        <v>0</v>
      </c>
      <c r="R48" s="370">
        <v>0</v>
      </c>
      <c r="S48" s="370">
        <v>0</v>
      </c>
      <c r="T48" s="370">
        <v>0</v>
      </c>
      <c r="U48" s="223"/>
      <c r="V48" s="223"/>
      <c r="W48" s="436">
        <f t="shared" si="1"/>
        <v>0</v>
      </c>
    </row>
    <row r="49" spans="2:23">
      <c r="B49" s="433">
        <v>47</v>
      </c>
      <c r="C49" s="370">
        <v>16</v>
      </c>
      <c r="D49" s="370">
        <v>36</v>
      </c>
      <c r="E49" s="370">
        <v>25</v>
      </c>
      <c r="F49" s="370">
        <v>22</v>
      </c>
      <c r="G49" s="370">
        <v>25</v>
      </c>
      <c r="H49" s="370">
        <v>61</v>
      </c>
      <c r="I49" s="370">
        <v>19</v>
      </c>
      <c r="J49" s="223"/>
      <c r="K49" s="223"/>
      <c r="L49" s="436">
        <f t="shared" si="0"/>
        <v>204</v>
      </c>
      <c r="M49" s="433">
        <v>100</v>
      </c>
      <c r="N49" s="370">
        <v>0</v>
      </c>
      <c r="O49" s="370">
        <v>0</v>
      </c>
      <c r="P49" s="370">
        <v>0</v>
      </c>
      <c r="Q49" s="370">
        <v>1</v>
      </c>
      <c r="R49" s="370">
        <v>0</v>
      </c>
      <c r="S49" s="370">
        <v>0</v>
      </c>
      <c r="T49" s="370">
        <v>0</v>
      </c>
      <c r="U49" s="223"/>
      <c r="V49" s="223"/>
      <c r="W49" s="436">
        <f t="shared" si="1"/>
        <v>1</v>
      </c>
    </row>
    <row r="50" spans="2:23">
      <c r="B50" s="433">
        <v>48</v>
      </c>
      <c r="C50" s="370">
        <v>10</v>
      </c>
      <c r="D50" s="370">
        <v>41</v>
      </c>
      <c r="E50" s="370">
        <v>18</v>
      </c>
      <c r="F50" s="370">
        <v>27</v>
      </c>
      <c r="G50" s="370">
        <v>23</v>
      </c>
      <c r="H50" s="370">
        <v>62</v>
      </c>
      <c r="I50" s="370">
        <v>27</v>
      </c>
      <c r="J50" s="223"/>
      <c r="K50" s="223"/>
      <c r="L50" s="436">
        <f t="shared" si="0"/>
        <v>208</v>
      </c>
      <c r="M50" s="433">
        <v>101</v>
      </c>
      <c r="N50" s="370">
        <v>0</v>
      </c>
      <c r="O50" s="370">
        <v>0</v>
      </c>
      <c r="P50" s="370">
        <v>0</v>
      </c>
      <c r="Q50" s="370">
        <v>0</v>
      </c>
      <c r="R50" s="370">
        <v>0</v>
      </c>
      <c r="S50" s="370">
        <v>0</v>
      </c>
      <c r="T50" s="370">
        <v>0</v>
      </c>
      <c r="U50" s="223"/>
      <c r="V50" s="223"/>
      <c r="W50" s="436">
        <f t="shared" si="1"/>
        <v>0</v>
      </c>
    </row>
    <row r="51" spans="2:23">
      <c r="B51" s="433">
        <v>49</v>
      </c>
      <c r="C51" s="370">
        <v>15</v>
      </c>
      <c r="D51" s="370">
        <v>29</v>
      </c>
      <c r="E51" s="370">
        <v>22</v>
      </c>
      <c r="F51" s="370">
        <v>17</v>
      </c>
      <c r="G51" s="370">
        <v>23</v>
      </c>
      <c r="H51" s="370">
        <v>64</v>
      </c>
      <c r="I51" s="370">
        <v>21</v>
      </c>
      <c r="J51" s="223"/>
      <c r="K51" s="223"/>
      <c r="L51" s="436">
        <f t="shared" si="0"/>
        <v>191</v>
      </c>
      <c r="M51" s="433">
        <v>102</v>
      </c>
      <c r="N51" s="370">
        <v>1</v>
      </c>
      <c r="O51" s="370">
        <v>0</v>
      </c>
      <c r="P51" s="370">
        <v>0</v>
      </c>
      <c r="Q51" s="370">
        <v>0</v>
      </c>
      <c r="R51" s="370">
        <v>0</v>
      </c>
      <c r="S51" s="370">
        <v>0</v>
      </c>
      <c r="T51" s="370">
        <v>0</v>
      </c>
      <c r="U51" s="223"/>
      <c r="V51" s="223"/>
      <c r="W51" s="436">
        <f t="shared" si="1"/>
        <v>1</v>
      </c>
    </row>
    <row r="52" spans="2:23">
      <c r="B52" s="433">
        <v>50</v>
      </c>
      <c r="C52" s="370">
        <v>16</v>
      </c>
      <c r="D52" s="370">
        <v>39</v>
      </c>
      <c r="E52" s="370">
        <v>18</v>
      </c>
      <c r="F52" s="370">
        <v>36</v>
      </c>
      <c r="G52" s="370">
        <v>30</v>
      </c>
      <c r="H52" s="370">
        <v>56</v>
      </c>
      <c r="I52" s="370">
        <v>15</v>
      </c>
      <c r="J52" s="223"/>
      <c r="K52" s="223"/>
      <c r="L52" s="436">
        <f t="shared" si="0"/>
        <v>210</v>
      </c>
      <c r="M52" s="433">
        <v>103</v>
      </c>
      <c r="N52" s="370">
        <v>0</v>
      </c>
      <c r="O52" s="370">
        <v>0</v>
      </c>
      <c r="P52" s="370">
        <v>0</v>
      </c>
      <c r="Q52" s="370">
        <v>0</v>
      </c>
      <c r="R52" s="370">
        <v>0</v>
      </c>
      <c r="S52" s="370">
        <v>0</v>
      </c>
      <c r="T52" s="370">
        <v>0</v>
      </c>
      <c r="U52" s="223"/>
      <c r="V52" s="223"/>
      <c r="W52" s="436">
        <f t="shared" si="1"/>
        <v>0</v>
      </c>
    </row>
    <row r="53" spans="2:23">
      <c r="B53" s="433">
        <v>51</v>
      </c>
      <c r="C53" s="370">
        <v>16</v>
      </c>
      <c r="D53" s="370">
        <v>27</v>
      </c>
      <c r="E53" s="370">
        <v>14</v>
      </c>
      <c r="F53" s="370">
        <v>26</v>
      </c>
      <c r="G53" s="370">
        <v>27</v>
      </c>
      <c r="H53" s="370">
        <v>43</v>
      </c>
      <c r="I53" s="370">
        <v>20</v>
      </c>
      <c r="J53" s="223"/>
      <c r="K53" s="223"/>
      <c r="L53" s="436">
        <f t="shared" si="0"/>
        <v>173</v>
      </c>
      <c r="M53" s="432" t="s">
        <v>51</v>
      </c>
      <c r="N53" s="370">
        <v>0</v>
      </c>
      <c r="O53" s="370">
        <v>0</v>
      </c>
      <c r="P53" s="370">
        <v>0</v>
      </c>
      <c r="Q53" s="370">
        <v>0</v>
      </c>
      <c r="R53" s="370">
        <v>0</v>
      </c>
      <c r="S53" s="370">
        <v>0</v>
      </c>
      <c r="T53" s="370">
        <v>0</v>
      </c>
      <c r="U53" s="223"/>
      <c r="V53" s="223"/>
      <c r="W53" s="436">
        <f t="shared" si="1"/>
        <v>0</v>
      </c>
    </row>
    <row r="54" spans="2:23">
      <c r="B54" s="434">
        <v>52</v>
      </c>
      <c r="C54" s="370">
        <v>19</v>
      </c>
      <c r="D54" s="370">
        <v>36</v>
      </c>
      <c r="E54" s="370">
        <v>17</v>
      </c>
      <c r="F54" s="370">
        <v>24</v>
      </c>
      <c r="G54" s="370">
        <v>21</v>
      </c>
      <c r="H54" s="370">
        <v>47</v>
      </c>
      <c r="I54" s="370">
        <v>17</v>
      </c>
      <c r="J54" s="223"/>
      <c r="K54" s="223"/>
      <c r="L54" s="436">
        <f t="shared" si="0"/>
        <v>181</v>
      </c>
      <c r="M54" s="432" t="s">
        <v>54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370">
        <v>0</v>
      </c>
      <c r="T54" s="370">
        <v>0</v>
      </c>
      <c r="U54" s="226"/>
      <c r="V54" s="226"/>
      <c r="W54" s="436">
        <f t="shared" si="1"/>
        <v>0</v>
      </c>
    </row>
    <row r="55" spans="2:23">
      <c r="B55" s="89"/>
      <c r="C55" s="88"/>
      <c r="D55" s="88"/>
      <c r="E55" s="88"/>
      <c r="F55" s="88"/>
      <c r="G55" s="88"/>
      <c r="H55" s="88"/>
      <c r="I55" s="88"/>
      <c r="J55" s="88"/>
      <c r="K55" s="88"/>
      <c r="L55" s="91"/>
      <c r="M55" s="444" t="s">
        <v>52</v>
      </c>
      <c r="N55" s="439">
        <f t="shared" ref="N55:T55" si="2">SUM(N2:N54,C2:C54)</f>
        <v>1011</v>
      </c>
      <c r="O55" s="439">
        <f t="shared" si="2"/>
        <v>1831</v>
      </c>
      <c r="P55" s="439">
        <f t="shared" si="2"/>
        <v>1202</v>
      </c>
      <c r="Q55" s="439">
        <f t="shared" si="2"/>
        <v>1628</v>
      </c>
      <c r="R55" s="439">
        <f t="shared" si="2"/>
        <v>1381</v>
      </c>
      <c r="S55" s="439">
        <f t="shared" si="2"/>
        <v>3155</v>
      </c>
      <c r="T55" s="437">
        <f t="shared" si="2"/>
        <v>964</v>
      </c>
      <c r="U55" s="440"/>
      <c r="V55" s="445"/>
      <c r="W55" s="437">
        <f>SUM(N55:V55)</f>
        <v>11172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  <ignoredError sqref="L3:L54 W2:W53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W55"/>
  <sheetViews>
    <sheetView view="pageLayout" zoomScale="60" zoomScaleNormal="100" zoomScalePageLayoutView="60" workbookViewId="0">
      <selection activeCell="P21" sqref="P20:P21"/>
    </sheetView>
  </sheetViews>
  <sheetFormatPr defaultColWidth="7.625" defaultRowHeight="13.5"/>
  <cols>
    <col min="1" max="1" width="7.625" style="48"/>
    <col min="2" max="7" width="7.625" style="50" customWidth="1"/>
    <col min="8" max="8" width="7.625" style="49" customWidth="1"/>
    <col min="9" max="12" width="7.625" style="50" customWidth="1"/>
    <col min="13" max="13" width="7.625" style="85" customWidth="1"/>
    <col min="14" max="20" width="7.625" style="48"/>
    <col min="21" max="21" width="7.25" style="48" customWidth="1"/>
    <col min="22" max="16384" width="7.625" style="48"/>
  </cols>
  <sheetData>
    <row r="1" spans="2:23">
      <c r="B1" s="435" t="s">
        <v>53</v>
      </c>
      <c r="C1" s="435" t="s">
        <v>39</v>
      </c>
      <c r="D1" s="435" t="s">
        <v>20</v>
      </c>
      <c r="E1" s="435" t="s">
        <v>21</v>
      </c>
      <c r="F1" s="435" t="s">
        <v>22</v>
      </c>
      <c r="G1" s="435" t="s">
        <v>23</v>
      </c>
      <c r="H1" s="435" t="s">
        <v>24</v>
      </c>
      <c r="I1" s="435" t="s">
        <v>25</v>
      </c>
      <c r="J1" s="435"/>
      <c r="K1" s="435"/>
      <c r="L1" s="435" t="s">
        <v>1</v>
      </c>
      <c r="M1" s="432" t="s">
        <v>53</v>
      </c>
      <c r="N1" s="435" t="s">
        <v>39</v>
      </c>
      <c r="O1" s="435" t="s">
        <v>20</v>
      </c>
      <c r="P1" s="435" t="s">
        <v>21</v>
      </c>
      <c r="Q1" s="435" t="s">
        <v>22</v>
      </c>
      <c r="R1" s="435" t="s">
        <v>23</v>
      </c>
      <c r="S1" s="435" t="s">
        <v>24</v>
      </c>
      <c r="T1" s="435" t="s">
        <v>25</v>
      </c>
      <c r="U1" s="435"/>
      <c r="V1" s="435"/>
      <c r="W1" s="435" t="s">
        <v>1</v>
      </c>
    </row>
    <row r="2" spans="2:23">
      <c r="B2" s="440" t="s">
        <v>112</v>
      </c>
      <c r="C2" s="370">
        <v>12</v>
      </c>
      <c r="D2" s="370">
        <v>10</v>
      </c>
      <c r="E2" s="370">
        <v>16</v>
      </c>
      <c r="F2" s="370">
        <v>11</v>
      </c>
      <c r="G2" s="370">
        <v>12</v>
      </c>
      <c r="H2" s="370">
        <v>26</v>
      </c>
      <c r="I2" s="370">
        <v>6</v>
      </c>
      <c r="J2" s="223"/>
      <c r="K2" s="223"/>
      <c r="L2" s="436">
        <f>SUM(C2:K2)</f>
        <v>93</v>
      </c>
      <c r="M2" s="433">
        <v>53</v>
      </c>
      <c r="N2" s="370">
        <v>19</v>
      </c>
      <c r="O2" s="370">
        <v>33</v>
      </c>
      <c r="P2" s="370">
        <v>12</v>
      </c>
      <c r="Q2" s="370">
        <v>27</v>
      </c>
      <c r="R2" s="370">
        <v>11</v>
      </c>
      <c r="S2" s="370">
        <v>42</v>
      </c>
      <c r="T2" s="370">
        <v>16</v>
      </c>
      <c r="U2" s="223"/>
      <c r="V2" s="223"/>
      <c r="W2" s="436">
        <f>SUM(N2:V2)</f>
        <v>160</v>
      </c>
    </row>
    <row r="3" spans="2:23">
      <c r="B3" s="442">
        <v>1</v>
      </c>
      <c r="C3" s="370">
        <v>9</v>
      </c>
      <c r="D3" s="370">
        <v>21</v>
      </c>
      <c r="E3" s="370">
        <v>15</v>
      </c>
      <c r="F3" s="370">
        <v>9</v>
      </c>
      <c r="G3" s="370">
        <v>12</v>
      </c>
      <c r="H3" s="370">
        <v>32</v>
      </c>
      <c r="I3" s="370">
        <v>5</v>
      </c>
      <c r="J3" s="223"/>
      <c r="K3" s="223"/>
      <c r="L3" s="436">
        <f t="shared" ref="L3:L54" si="0">SUM(C3:K3)</f>
        <v>103</v>
      </c>
      <c r="M3" s="433">
        <v>54</v>
      </c>
      <c r="N3" s="370">
        <v>19</v>
      </c>
      <c r="O3" s="370">
        <v>30</v>
      </c>
      <c r="P3" s="370">
        <v>11</v>
      </c>
      <c r="Q3" s="370">
        <v>26</v>
      </c>
      <c r="R3" s="370">
        <v>13</v>
      </c>
      <c r="S3" s="370">
        <v>35</v>
      </c>
      <c r="T3" s="370">
        <v>11</v>
      </c>
      <c r="U3" s="223"/>
      <c r="V3" s="223"/>
      <c r="W3" s="436">
        <f t="shared" ref="W3:W55" si="1">SUM(N3:V3)</f>
        <v>145</v>
      </c>
    </row>
    <row r="4" spans="2:23">
      <c r="B4" s="442">
        <v>2</v>
      </c>
      <c r="C4" s="370">
        <v>11</v>
      </c>
      <c r="D4" s="370">
        <v>13</v>
      </c>
      <c r="E4" s="370">
        <v>14</v>
      </c>
      <c r="F4" s="370">
        <v>18</v>
      </c>
      <c r="G4" s="370">
        <v>13</v>
      </c>
      <c r="H4" s="370">
        <v>26</v>
      </c>
      <c r="I4" s="370">
        <v>8</v>
      </c>
      <c r="J4" s="223"/>
      <c r="K4" s="223"/>
      <c r="L4" s="436">
        <f t="shared" si="0"/>
        <v>103</v>
      </c>
      <c r="M4" s="433">
        <v>55</v>
      </c>
      <c r="N4" s="370">
        <v>16</v>
      </c>
      <c r="O4" s="370">
        <v>25</v>
      </c>
      <c r="P4" s="370">
        <v>8</v>
      </c>
      <c r="Q4" s="370">
        <v>32</v>
      </c>
      <c r="R4" s="370">
        <v>22</v>
      </c>
      <c r="S4" s="370">
        <v>40</v>
      </c>
      <c r="T4" s="370">
        <v>14</v>
      </c>
      <c r="U4" s="223"/>
      <c r="V4" s="223"/>
      <c r="W4" s="436">
        <f t="shared" si="1"/>
        <v>157</v>
      </c>
    </row>
    <row r="5" spans="2:23">
      <c r="B5" s="442">
        <v>3</v>
      </c>
      <c r="C5" s="370">
        <v>6</v>
      </c>
      <c r="D5" s="370">
        <v>10</v>
      </c>
      <c r="E5" s="370">
        <v>16</v>
      </c>
      <c r="F5" s="370">
        <v>15</v>
      </c>
      <c r="G5" s="370">
        <v>12</v>
      </c>
      <c r="H5" s="370">
        <v>35</v>
      </c>
      <c r="I5" s="370">
        <v>7</v>
      </c>
      <c r="J5" s="223"/>
      <c r="K5" s="223"/>
      <c r="L5" s="436">
        <f t="shared" si="0"/>
        <v>101</v>
      </c>
      <c r="M5" s="433">
        <v>56</v>
      </c>
      <c r="N5" s="370">
        <v>16</v>
      </c>
      <c r="O5" s="370">
        <v>26</v>
      </c>
      <c r="P5" s="370">
        <v>7</v>
      </c>
      <c r="Q5" s="370">
        <v>25</v>
      </c>
      <c r="R5" s="370">
        <v>10</v>
      </c>
      <c r="S5" s="370">
        <v>32</v>
      </c>
      <c r="T5" s="370">
        <v>10</v>
      </c>
      <c r="U5" s="223"/>
      <c r="V5" s="223"/>
      <c r="W5" s="436">
        <f t="shared" si="1"/>
        <v>126</v>
      </c>
    </row>
    <row r="6" spans="2:23">
      <c r="B6" s="442">
        <v>4</v>
      </c>
      <c r="C6" s="370">
        <v>13</v>
      </c>
      <c r="D6" s="370">
        <v>20</v>
      </c>
      <c r="E6" s="370">
        <v>20</v>
      </c>
      <c r="F6" s="370">
        <v>14</v>
      </c>
      <c r="G6" s="370">
        <v>17</v>
      </c>
      <c r="H6" s="370">
        <v>46</v>
      </c>
      <c r="I6" s="370">
        <v>12</v>
      </c>
      <c r="J6" s="223"/>
      <c r="K6" s="223"/>
      <c r="L6" s="436">
        <f t="shared" si="0"/>
        <v>142</v>
      </c>
      <c r="M6" s="433">
        <v>57</v>
      </c>
      <c r="N6" s="370">
        <v>14</v>
      </c>
      <c r="O6" s="370">
        <v>24</v>
      </c>
      <c r="P6" s="370">
        <v>8</v>
      </c>
      <c r="Q6" s="370">
        <v>23</v>
      </c>
      <c r="R6" s="370">
        <v>10</v>
      </c>
      <c r="S6" s="370">
        <v>52</v>
      </c>
      <c r="T6" s="370">
        <v>5</v>
      </c>
      <c r="U6" s="223"/>
      <c r="V6" s="223"/>
      <c r="W6" s="436">
        <f t="shared" si="1"/>
        <v>136</v>
      </c>
    </row>
    <row r="7" spans="2:23">
      <c r="B7" s="442">
        <v>5</v>
      </c>
      <c r="C7" s="370">
        <v>7</v>
      </c>
      <c r="D7" s="370">
        <v>15</v>
      </c>
      <c r="E7" s="370">
        <v>19</v>
      </c>
      <c r="F7" s="370">
        <v>16</v>
      </c>
      <c r="G7" s="370">
        <v>12</v>
      </c>
      <c r="H7" s="370">
        <v>44</v>
      </c>
      <c r="I7" s="370">
        <v>6</v>
      </c>
      <c r="J7" s="223"/>
      <c r="K7" s="223"/>
      <c r="L7" s="436">
        <f t="shared" si="0"/>
        <v>119</v>
      </c>
      <c r="M7" s="433">
        <v>58</v>
      </c>
      <c r="N7" s="370">
        <v>18</v>
      </c>
      <c r="O7" s="370">
        <v>24</v>
      </c>
      <c r="P7" s="370">
        <v>9</v>
      </c>
      <c r="Q7" s="370">
        <v>15</v>
      </c>
      <c r="R7" s="370">
        <v>13</v>
      </c>
      <c r="S7" s="370">
        <v>39</v>
      </c>
      <c r="T7" s="370">
        <v>13</v>
      </c>
      <c r="U7" s="223"/>
      <c r="V7" s="223"/>
      <c r="W7" s="436">
        <f t="shared" si="1"/>
        <v>131</v>
      </c>
    </row>
    <row r="8" spans="2:23">
      <c r="B8" s="442">
        <v>6</v>
      </c>
      <c r="C8" s="370">
        <v>6</v>
      </c>
      <c r="D8" s="370">
        <v>10</v>
      </c>
      <c r="E8" s="370">
        <v>15</v>
      </c>
      <c r="F8" s="370">
        <v>18</v>
      </c>
      <c r="G8" s="370">
        <v>15</v>
      </c>
      <c r="H8" s="370">
        <v>51</v>
      </c>
      <c r="I8" s="370">
        <v>7</v>
      </c>
      <c r="J8" s="223"/>
      <c r="K8" s="223"/>
      <c r="L8" s="436">
        <f t="shared" si="0"/>
        <v>122</v>
      </c>
      <c r="M8" s="433">
        <v>59</v>
      </c>
      <c r="N8" s="370">
        <v>12</v>
      </c>
      <c r="O8" s="370">
        <v>19</v>
      </c>
      <c r="P8" s="370">
        <v>7</v>
      </c>
      <c r="Q8" s="370">
        <v>19</v>
      </c>
      <c r="R8" s="370">
        <v>12</v>
      </c>
      <c r="S8" s="370">
        <v>29</v>
      </c>
      <c r="T8" s="370">
        <v>9</v>
      </c>
      <c r="U8" s="223"/>
      <c r="V8" s="223"/>
      <c r="W8" s="436">
        <f t="shared" si="1"/>
        <v>107</v>
      </c>
    </row>
    <row r="9" spans="2:23">
      <c r="B9" s="442">
        <v>7</v>
      </c>
      <c r="C9" s="370">
        <v>8</v>
      </c>
      <c r="D9" s="370">
        <v>17</v>
      </c>
      <c r="E9" s="370">
        <v>14</v>
      </c>
      <c r="F9" s="370">
        <v>15</v>
      </c>
      <c r="G9" s="370">
        <v>13</v>
      </c>
      <c r="H9" s="370">
        <v>37</v>
      </c>
      <c r="I9" s="370">
        <v>11</v>
      </c>
      <c r="J9" s="223"/>
      <c r="K9" s="223"/>
      <c r="L9" s="436">
        <f t="shared" si="0"/>
        <v>115</v>
      </c>
      <c r="M9" s="433">
        <v>60</v>
      </c>
      <c r="N9" s="370">
        <v>10</v>
      </c>
      <c r="O9" s="370">
        <v>18</v>
      </c>
      <c r="P9" s="370">
        <v>8</v>
      </c>
      <c r="Q9" s="370">
        <v>24</v>
      </c>
      <c r="R9" s="370">
        <v>12</v>
      </c>
      <c r="S9" s="370">
        <v>26</v>
      </c>
      <c r="T9" s="370">
        <v>8</v>
      </c>
      <c r="U9" s="223"/>
      <c r="V9" s="223"/>
      <c r="W9" s="436">
        <f t="shared" si="1"/>
        <v>106</v>
      </c>
    </row>
    <row r="10" spans="2:23">
      <c r="B10" s="442">
        <v>8</v>
      </c>
      <c r="C10" s="370">
        <v>5</v>
      </c>
      <c r="D10" s="370">
        <v>11</v>
      </c>
      <c r="E10" s="370">
        <v>13</v>
      </c>
      <c r="F10" s="370">
        <v>10</v>
      </c>
      <c r="G10" s="370">
        <v>15</v>
      </c>
      <c r="H10" s="370">
        <v>42</v>
      </c>
      <c r="I10" s="370">
        <v>1</v>
      </c>
      <c r="J10" s="223"/>
      <c r="K10" s="223"/>
      <c r="L10" s="436">
        <f t="shared" si="0"/>
        <v>97</v>
      </c>
      <c r="M10" s="433">
        <v>61</v>
      </c>
      <c r="N10" s="370">
        <v>15</v>
      </c>
      <c r="O10" s="370">
        <v>19</v>
      </c>
      <c r="P10" s="370">
        <v>13</v>
      </c>
      <c r="Q10" s="370">
        <v>18</v>
      </c>
      <c r="R10" s="370">
        <v>13</v>
      </c>
      <c r="S10" s="370">
        <v>28</v>
      </c>
      <c r="T10" s="370">
        <v>7</v>
      </c>
      <c r="U10" s="223"/>
      <c r="V10" s="223"/>
      <c r="W10" s="436">
        <f t="shared" si="1"/>
        <v>113</v>
      </c>
    </row>
    <row r="11" spans="2:23">
      <c r="B11" s="442">
        <v>9</v>
      </c>
      <c r="C11" s="370">
        <v>7</v>
      </c>
      <c r="D11" s="370">
        <v>13</v>
      </c>
      <c r="E11" s="370">
        <v>15</v>
      </c>
      <c r="F11" s="370">
        <v>18</v>
      </c>
      <c r="G11" s="370">
        <v>10</v>
      </c>
      <c r="H11" s="370">
        <v>37</v>
      </c>
      <c r="I11" s="370">
        <v>6</v>
      </c>
      <c r="J11" s="223"/>
      <c r="K11" s="223"/>
      <c r="L11" s="436">
        <f t="shared" si="0"/>
        <v>106</v>
      </c>
      <c r="M11" s="433">
        <v>62</v>
      </c>
      <c r="N11" s="370">
        <v>13</v>
      </c>
      <c r="O11" s="370">
        <v>20</v>
      </c>
      <c r="P11" s="370">
        <v>6</v>
      </c>
      <c r="Q11" s="370">
        <v>18</v>
      </c>
      <c r="R11" s="370">
        <v>11</v>
      </c>
      <c r="S11" s="370">
        <v>38</v>
      </c>
      <c r="T11" s="370">
        <v>7</v>
      </c>
      <c r="U11" s="223"/>
      <c r="V11" s="223"/>
      <c r="W11" s="436">
        <f t="shared" si="1"/>
        <v>113</v>
      </c>
    </row>
    <row r="12" spans="2:23">
      <c r="B12" s="442">
        <v>10</v>
      </c>
      <c r="C12" s="370">
        <v>4</v>
      </c>
      <c r="D12" s="370">
        <v>13</v>
      </c>
      <c r="E12" s="370">
        <v>17</v>
      </c>
      <c r="F12" s="370">
        <v>16</v>
      </c>
      <c r="G12" s="370">
        <v>10</v>
      </c>
      <c r="H12" s="370">
        <v>35</v>
      </c>
      <c r="I12" s="370">
        <v>12</v>
      </c>
      <c r="J12" s="223"/>
      <c r="K12" s="223"/>
      <c r="L12" s="436">
        <f t="shared" si="0"/>
        <v>107</v>
      </c>
      <c r="M12" s="433">
        <v>63</v>
      </c>
      <c r="N12" s="370">
        <v>8</v>
      </c>
      <c r="O12" s="370">
        <v>24</v>
      </c>
      <c r="P12" s="370">
        <v>6</v>
      </c>
      <c r="Q12" s="370">
        <v>11</v>
      </c>
      <c r="R12" s="370">
        <v>13</v>
      </c>
      <c r="S12" s="370">
        <v>42</v>
      </c>
      <c r="T12" s="370">
        <v>4</v>
      </c>
      <c r="U12" s="223"/>
      <c r="V12" s="223"/>
      <c r="W12" s="436">
        <f t="shared" si="1"/>
        <v>108</v>
      </c>
    </row>
    <row r="13" spans="2:23">
      <c r="B13" s="442">
        <v>11</v>
      </c>
      <c r="C13" s="370">
        <v>9</v>
      </c>
      <c r="D13" s="370">
        <v>11</v>
      </c>
      <c r="E13" s="370">
        <v>12</v>
      </c>
      <c r="F13" s="370">
        <v>20</v>
      </c>
      <c r="G13" s="370">
        <v>6</v>
      </c>
      <c r="H13" s="370">
        <v>40</v>
      </c>
      <c r="I13" s="370">
        <v>10</v>
      </c>
      <c r="J13" s="223"/>
      <c r="K13" s="223"/>
      <c r="L13" s="436">
        <f t="shared" si="0"/>
        <v>108</v>
      </c>
      <c r="M13" s="433">
        <v>64</v>
      </c>
      <c r="N13" s="370">
        <v>12</v>
      </c>
      <c r="O13" s="370">
        <v>17</v>
      </c>
      <c r="P13" s="370">
        <v>10</v>
      </c>
      <c r="Q13" s="370">
        <v>24</v>
      </c>
      <c r="R13" s="370">
        <v>12</v>
      </c>
      <c r="S13" s="370">
        <v>28</v>
      </c>
      <c r="T13" s="370">
        <v>8</v>
      </c>
      <c r="U13" s="223"/>
      <c r="V13" s="223"/>
      <c r="W13" s="436">
        <f t="shared" si="1"/>
        <v>111</v>
      </c>
    </row>
    <row r="14" spans="2:23">
      <c r="B14" s="442">
        <v>12</v>
      </c>
      <c r="C14" s="370">
        <v>3</v>
      </c>
      <c r="D14" s="370">
        <v>19</v>
      </c>
      <c r="E14" s="370">
        <v>10</v>
      </c>
      <c r="F14" s="370">
        <v>21</v>
      </c>
      <c r="G14" s="370">
        <v>10</v>
      </c>
      <c r="H14" s="370">
        <v>34</v>
      </c>
      <c r="I14" s="370">
        <v>7</v>
      </c>
      <c r="J14" s="223"/>
      <c r="K14" s="223"/>
      <c r="L14" s="436">
        <f t="shared" si="0"/>
        <v>104</v>
      </c>
      <c r="M14" s="433">
        <v>65</v>
      </c>
      <c r="N14" s="370">
        <v>14</v>
      </c>
      <c r="O14" s="370">
        <v>14</v>
      </c>
      <c r="P14" s="370">
        <v>9</v>
      </c>
      <c r="Q14" s="370">
        <v>10</v>
      </c>
      <c r="R14" s="370">
        <v>13</v>
      </c>
      <c r="S14" s="370">
        <v>36</v>
      </c>
      <c r="T14" s="370">
        <v>7</v>
      </c>
      <c r="U14" s="223"/>
      <c r="V14" s="223"/>
      <c r="W14" s="436">
        <f t="shared" si="1"/>
        <v>103</v>
      </c>
    </row>
    <row r="15" spans="2:23">
      <c r="B15" s="442">
        <v>13</v>
      </c>
      <c r="C15" s="370">
        <v>5</v>
      </c>
      <c r="D15" s="370">
        <v>16</v>
      </c>
      <c r="E15" s="370">
        <v>6</v>
      </c>
      <c r="F15" s="370">
        <v>14</v>
      </c>
      <c r="G15" s="370">
        <v>15</v>
      </c>
      <c r="H15" s="370">
        <v>32</v>
      </c>
      <c r="I15" s="370">
        <v>8</v>
      </c>
      <c r="J15" s="223"/>
      <c r="K15" s="223"/>
      <c r="L15" s="436">
        <f t="shared" si="0"/>
        <v>96</v>
      </c>
      <c r="M15" s="433">
        <v>66</v>
      </c>
      <c r="N15" s="370">
        <v>7</v>
      </c>
      <c r="O15" s="370">
        <v>20</v>
      </c>
      <c r="P15" s="370">
        <v>9</v>
      </c>
      <c r="Q15" s="370">
        <v>19</v>
      </c>
      <c r="R15" s="370">
        <v>7</v>
      </c>
      <c r="S15" s="370">
        <v>39</v>
      </c>
      <c r="T15" s="370">
        <v>7</v>
      </c>
      <c r="U15" s="223"/>
      <c r="V15" s="223"/>
      <c r="W15" s="436">
        <f t="shared" si="1"/>
        <v>108</v>
      </c>
    </row>
    <row r="16" spans="2:23">
      <c r="B16" s="442">
        <v>14</v>
      </c>
      <c r="C16" s="370">
        <v>7</v>
      </c>
      <c r="D16" s="370">
        <v>10</v>
      </c>
      <c r="E16" s="370">
        <v>8</v>
      </c>
      <c r="F16" s="370">
        <v>19</v>
      </c>
      <c r="G16" s="370">
        <v>9</v>
      </c>
      <c r="H16" s="370">
        <v>30</v>
      </c>
      <c r="I16" s="370">
        <v>7</v>
      </c>
      <c r="J16" s="223"/>
      <c r="K16" s="223"/>
      <c r="L16" s="436">
        <f t="shared" si="0"/>
        <v>90</v>
      </c>
      <c r="M16" s="433">
        <v>67</v>
      </c>
      <c r="N16" s="370">
        <v>6</v>
      </c>
      <c r="O16" s="370">
        <v>20</v>
      </c>
      <c r="P16" s="370">
        <v>4</v>
      </c>
      <c r="Q16" s="370">
        <v>15</v>
      </c>
      <c r="R16" s="370">
        <v>9</v>
      </c>
      <c r="S16" s="370">
        <v>39</v>
      </c>
      <c r="T16" s="370">
        <v>9</v>
      </c>
      <c r="U16" s="223"/>
      <c r="V16" s="223"/>
      <c r="W16" s="436">
        <f t="shared" si="1"/>
        <v>102</v>
      </c>
    </row>
    <row r="17" spans="2:23">
      <c r="B17" s="442">
        <v>15</v>
      </c>
      <c r="C17" s="370">
        <v>17</v>
      </c>
      <c r="D17" s="370">
        <v>14</v>
      </c>
      <c r="E17" s="370">
        <v>5</v>
      </c>
      <c r="F17" s="370">
        <v>16</v>
      </c>
      <c r="G17" s="370">
        <v>13</v>
      </c>
      <c r="H17" s="370">
        <v>24</v>
      </c>
      <c r="I17" s="370">
        <v>8</v>
      </c>
      <c r="J17" s="223"/>
      <c r="K17" s="223"/>
      <c r="L17" s="436">
        <f t="shared" si="0"/>
        <v>97</v>
      </c>
      <c r="M17" s="433">
        <v>68</v>
      </c>
      <c r="N17" s="370">
        <v>6</v>
      </c>
      <c r="O17" s="370">
        <v>13</v>
      </c>
      <c r="P17" s="370">
        <v>7</v>
      </c>
      <c r="Q17" s="370">
        <v>13</v>
      </c>
      <c r="R17" s="370">
        <v>13</v>
      </c>
      <c r="S17" s="370">
        <v>29</v>
      </c>
      <c r="T17" s="370">
        <v>10</v>
      </c>
      <c r="U17" s="223"/>
      <c r="V17" s="223"/>
      <c r="W17" s="436">
        <f t="shared" si="1"/>
        <v>91</v>
      </c>
    </row>
    <row r="18" spans="2:23">
      <c r="B18" s="442">
        <v>16</v>
      </c>
      <c r="C18" s="370">
        <v>6</v>
      </c>
      <c r="D18" s="370">
        <v>7</v>
      </c>
      <c r="E18" s="370">
        <v>7</v>
      </c>
      <c r="F18" s="370">
        <v>13</v>
      </c>
      <c r="G18" s="370">
        <v>12</v>
      </c>
      <c r="H18" s="370">
        <v>26</v>
      </c>
      <c r="I18" s="370">
        <v>8</v>
      </c>
      <c r="J18" s="223"/>
      <c r="K18" s="223"/>
      <c r="L18" s="436">
        <f t="shared" si="0"/>
        <v>79</v>
      </c>
      <c r="M18" s="433">
        <v>69</v>
      </c>
      <c r="N18" s="370">
        <v>9</v>
      </c>
      <c r="O18" s="370">
        <v>16</v>
      </c>
      <c r="P18" s="370">
        <v>6</v>
      </c>
      <c r="Q18" s="370">
        <v>12</v>
      </c>
      <c r="R18" s="370">
        <v>15</v>
      </c>
      <c r="S18" s="370">
        <v>30</v>
      </c>
      <c r="T18" s="370">
        <v>6</v>
      </c>
      <c r="U18" s="223"/>
      <c r="V18" s="223"/>
      <c r="W18" s="436">
        <f t="shared" si="1"/>
        <v>94</v>
      </c>
    </row>
    <row r="19" spans="2:23">
      <c r="B19" s="442">
        <v>17</v>
      </c>
      <c r="C19" s="370">
        <v>6</v>
      </c>
      <c r="D19" s="370">
        <v>14</v>
      </c>
      <c r="E19" s="370">
        <v>11</v>
      </c>
      <c r="F19" s="370">
        <v>21</v>
      </c>
      <c r="G19" s="370">
        <v>10</v>
      </c>
      <c r="H19" s="370">
        <v>28</v>
      </c>
      <c r="I19" s="370">
        <v>12</v>
      </c>
      <c r="J19" s="223"/>
      <c r="K19" s="223"/>
      <c r="L19" s="436">
        <f t="shared" si="0"/>
        <v>102</v>
      </c>
      <c r="M19" s="433">
        <v>70</v>
      </c>
      <c r="N19" s="370">
        <v>15</v>
      </c>
      <c r="O19" s="370">
        <v>22</v>
      </c>
      <c r="P19" s="370">
        <v>9</v>
      </c>
      <c r="Q19" s="370">
        <v>21</v>
      </c>
      <c r="R19" s="370">
        <v>7</v>
      </c>
      <c r="S19" s="370">
        <v>35</v>
      </c>
      <c r="T19" s="370">
        <v>9</v>
      </c>
      <c r="U19" s="223"/>
      <c r="V19" s="223"/>
      <c r="W19" s="436">
        <f t="shared" si="1"/>
        <v>118</v>
      </c>
    </row>
    <row r="20" spans="2:23">
      <c r="B20" s="442">
        <v>18</v>
      </c>
      <c r="C20" s="370">
        <v>7</v>
      </c>
      <c r="D20" s="370">
        <v>12</v>
      </c>
      <c r="E20" s="370">
        <v>8</v>
      </c>
      <c r="F20" s="370">
        <v>13</v>
      </c>
      <c r="G20" s="370">
        <v>11</v>
      </c>
      <c r="H20" s="370">
        <v>25</v>
      </c>
      <c r="I20" s="370">
        <v>6</v>
      </c>
      <c r="J20" s="223"/>
      <c r="K20" s="223"/>
      <c r="L20" s="436">
        <f t="shared" si="0"/>
        <v>82</v>
      </c>
      <c r="M20" s="433">
        <v>71</v>
      </c>
      <c r="N20" s="370">
        <v>12</v>
      </c>
      <c r="O20" s="370">
        <v>23</v>
      </c>
      <c r="P20" s="370">
        <v>5</v>
      </c>
      <c r="Q20" s="370">
        <v>30</v>
      </c>
      <c r="R20" s="370">
        <v>18</v>
      </c>
      <c r="S20" s="370">
        <v>43</v>
      </c>
      <c r="T20" s="370">
        <v>13</v>
      </c>
      <c r="U20" s="223"/>
      <c r="V20" s="223"/>
      <c r="W20" s="436">
        <f t="shared" si="1"/>
        <v>144</v>
      </c>
    </row>
    <row r="21" spans="2:23">
      <c r="B21" s="442">
        <v>19</v>
      </c>
      <c r="C21" s="370">
        <v>8</v>
      </c>
      <c r="D21" s="370">
        <v>12</v>
      </c>
      <c r="E21" s="370">
        <v>7</v>
      </c>
      <c r="F21" s="370">
        <v>14</v>
      </c>
      <c r="G21" s="370">
        <v>11</v>
      </c>
      <c r="H21" s="370">
        <v>30</v>
      </c>
      <c r="I21" s="370">
        <v>14</v>
      </c>
      <c r="J21" s="223"/>
      <c r="K21" s="223"/>
      <c r="L21" s="436">
        <f t="shared" si="0"/>
        <v>96</v>
      </c>
      <c r="M21" s="433">
        <v>72</v>
      </c>
      <c r="N21" s="370">
        <v>9</v>
      </c>
      <c r="O21" s="370">
        <v>28</v>
      </c>
      <c r="P21" s="370">
        <v>11</v>
      </c>
      <c r="Q21" s="370">
        <v>25</v>
      </c>
      <c r="R21" s="370">
        <v>17</v>
      </c>
      <c r="S21" s="370">
        <v>33</v>
      </c>
      <c r="T21" s="370">
        <v>8</v>
      </c>
      <c r="U21" s="223"/>
      <c r="V21" s="223"/>
      <c r="W21" s="436">
        <f t="shared" si="1"/>
        <v>131</v>
      </c>
    </row>
    <row r="22" spans="2:23">
      <c r="B22" s="442">
        <v>20</v>
      </c>
      <c r="C22" s="370">
        <v>7</v>
      </c>
      <c r="D22" s="370">
        <v>11</v>
      </c>
      <c r="E22" s="370">
        <v>9</v>
      </c>
      <c r="F22" s="370">
        <v>20</v>
      </c>
      <c r="G22" s="370">
        <v>12</v>
      </c>
      <c r="H22" s="370">
        <v>32</v>
      </c>
      <c r="I22" s="370">
        <v>12</v>
      </c>
      <c r="J22" s="223"/>
      <c r="K22" s="223"/>
      <c r="L22" s="436">
        <f t="shared" si="0"/>
        <v>103</v>
      </c>
      <c r="M22" s="433">
        <v>73</v>
      </c>
      <c r="N22" s="370">
        <v>11</v>
      </c>
      <c r="O22" s="370">
        <v>31</v>
      </c>
      <c r="P22" s="370">
        <v>11</v>
      </c>
      <c r="Q22" s="370">
        <v>28</v>
      </c>
      <c r="R22" s="370">
        <v>15</v>
      </c>
      <c r="S22" s="370">
        <v>35</v>
      </c>
      <c r="T22" s="370">
        <v>9</v>
      </c>
      <c r="U22" s="223"/>
      <c r="V22" s="223"/>
      <c r="W22" s="436">
        <f t="shared" si="1"/>
        <v>140</v>
      </c>
    </row>
    <row r="23" spans="2:23">
      <c r="B23" s="442">
        <v>21</v>
      </c>
      <c r="C23" s="370">
        <v>12</v>
      </c>
      <c r="D23" s="370">
        <v>19</v>
      </c>
      <c r="E23" s="370">
        <v>12</v>
      </c>
      <c r="F23" s="370">
        <v>17</v>
      </c>
      <c r="G23" s="370">
        <v>13</v>
      </c>
      <c r="H23" s="370">
        <v>33</v>
      </c>
      <c r="I23" s="370">
        <v>6</v>
      </c>
      <c r="J23" s="223"/>
      <c r="K23" s="223"/>
      <c r="L23" s="436">
        <f t="shared" si="0"/>
        <v>112</v>
      </c>
      <c r="M23" s="433">
        <v>74</v>
      </c>
      <c r="N23" s="370">
        <v>4</v>
      </c>
      <c r="O23" s="370">
        <v>16</v>
      </c>
      <c r="P23" s="370">
        <v>6</v>
      </c>
      <c r="Q23" s="370">
        <v>16</v>
      </c>
      <c r="R23" s="370">
        <v>10</v>
      </c>
      <c r="S23" s="370">
        <v>27</v>
      </c>
      <c r="T23" s="370">
        <v>7</v>
      </c>
      <c r="U23" s="223"/>
      <c r="V23" s="223"/>
      <c r="W23" s="436">
        <f t="shared" si="1"/>
        <v>86</v>
      </c>
    </row>
    <row r="24" spans="2:23">
      <c r="B24" s="442">
        <v>22</v>
      </c>
      <c r="C24" s="370">
        <v>14</v>
      </c>
      <c r="D24" s="370">
        <v>15</v>
      </c>
      <c r="E24" s="370">
        <v>15</v>
      </c>
      <c r="F24" s="370">
        <v>16</v>
      </c>
      <c r="G24" s="370">
        <v>21</v>
      </c>
      <c r="H24" s="370">
        <v>27</v>
      </c>
      <c r="I24" s="370">
        <v>9</v>
      </c>
      <c r="J24" s="223"/>
      <c r="K24" s="223"/>
      <c r="L24" s="436">
        <f t="shared" si="0"/>
        <v>117</v>
      </c>
      <c r="M24" s="433">
        <v>75</v>
      </c>
      <c r="N24" s="370">
        <v>4</v>
      </c>
      <c r="O24" s="370">
        <v>14</v>
      </c>
      <c r="P24" s="370">
        <v>6</v>
      </c>
      <c r="Q24" s="370">
        <v>8</v>
      </c>
      <c r="R24" s="370">
        <v>7</v>
      </c>
      <c r="S24" s="370">
        <v>29</v>
      </c>
      <c r="T24" s="370">
        <v>9</v>
      </c>
      <c r="U24" s="223"/>
      <c r="V24" s="223"/>
      <c r="W24" s="436">
        <f t="shared" si="1"/>
        <v>77</v>
      </c>
    </row>
    <row r="25" spans="2:23">
      <c r="B25" s="442">
        <v>23</v>
      </c>
      <c r="C25" s="370">
        <v>12</v>
      </c>
      <c r="D25" s="370">
        <v>18</v>
      </c>
      <c r="E25" s="370">
        <v>19</v>
      </c>
      <c r="F25" s="370">
        <v>32</v>
      </c>
      <c r="G25" s="370">
        <v>18</v>
      </c>
      <c r="H25" s="370">
        <v>37</v>
      </c>
      <c r="I25" s="370">
        <v>13</v>
      </c>
      <c r="J25" s="223"/>
      <c r="K25" s="223"/>
      <c r="L25" s="436">
        <f t="shared" si="0"/>
        <v>149</v>
      </c>
      <c r="M25" s="433">
        <v>76</v>
      </c>
      <c r="N25" s="370">
        <v>8</v>
      </c>
      <c r="O25" s="370">
        <v>18</v>
      </c>
      <c r="P25" s="370">
        <v>4</v>
      </c>
      <c r="Q25" s="370">
        <v>9</v>
      </c>
      <c r="R25" s="370">
        <v>11</v>
      </c>
      <c r="S25" s="370">
        <v>34</v>
      </c>
      <c r="T25" s="370">
        <v>14</v>
      </c>
      <c r="U25" s="223"/>
      <c r="V25" s="223"/>
      <c r="W25" s="436">
        <f t="shared" si="1"/>
        <v>98</v>
      </c>
    </row>
    <row r="26" spans="2:23">
      <c r="B26" s="442">
        <v>24</v>
      </c>
      <c r="C26" s="370">
        <v>15</v>
      </c>
      <c r="D26" s="370">
        <v>23</v>
      </c>
      <c r="E26" s="370">
        <v>9</v>
      </c>
      <c r="F26" s="370">
        <v>18</v>
      </c>
      <c r="G26" s="370">
        <v>19</v>
      </c>
      <c r="H26" s="370">
        <v>35</v>
      </c>
      <c r="I26" s="370">
        <v>10</v>
      </c>
      <c r="J26" s="223"/>
      <c r="K26" s="223"/>
      <c r="L26" s="436">
        <f t="shared" si="0"/>
        <v>129</v>
      </c>
      <c r="M26" s="433">
        <v>77</v>
      </c>
      <c r="N26" s="370">
        <v>9</v>
      </c>
      <c r="O26" s="370">
        <v>15</v>
      </c>
      <c r="P26" s="370">
        <v>8</v>
      </c>
      <c r="Q26" s="370">
        <v>12</v>
      </c>
      <c r="R26" s="370">
        <v>12</v>
      </c>
      <c r="S26" s="370">
        <v>29</v>
      </c>
      <c r="T26" s="370">
        <v>6</v>
      </c>
      <c r="U26" s="223"/>
      <c r="V26" s="223"/>
      <c r="W26" s="436">
        <f t="shared" si="1"/>
        <v>91</v>
      </c>
    </row>
    <row r="27" spans="2:23">
      <c r="B27" s="442">
        <v>25</v>
      </c>
      <c r="C27" s="370">
        <v>19</v>
      </c>
      <c r="D27" s="370">
        <v>18</v>
      </c>
      <c r="E27" s="370">
        <v>16</v>
      </c>
      <c r="F27" s="370">
        <v>21</v>
      </c>
      <c r="G27" s="370">
        <v>17</v>
      </c>
      <c r="H27" s="370">
        <v>34</v>
      </c>
      <c r="I27" s="370">
        <v>5</v>
      </c>
      <c r="J27" s="223"/>
      <c r="K27" s="223"/>
      <c r="L27" s="436">
        <f t="shared" si="0"/>
        <v>130</v>
      </c>
      <c r="M27" s="433">
        <v>78</v>
      </c>
      <c r="N27" s="370">
        <v>8</v>
      </c>
      <c r="O27" s="370">
        <v>29</v>
      </c>
      <c r="P27" s="370">
        <v>4</v>
      </c>
      <c r="Q27" s="370">
        <v>12</v>
      </c>
      <c r="R27" s="370">
        <v>9</v>
      </c>
      <c r="S27" s="370">
        <v>27</v>
      </c>
      <c r="T27" s="370">
        <v>8</v>
      </c>
      <c r="U27" s="223"/>
      <c r="V27" s="223"/>
      <c r="W27" s="436">
        <f t="shared" si="1"/>
        <v>97</v>
      </c>
    </row>
    <row r="28" spans="2:23">
      <c r="B28" s="442">
        <v>26</v>
      </c>
      <c r="C28" s="370">
        <v>18</v>
      </c>
      <c r="D28" s="370">
        <v>19</v>
      </c>
      <c r="E28" s="370">
        <v>11</v>
      </c>
      <c r="F28" s="370">
        <v>27</v>
      </c>
      <c r="G28" s="370">
        <v>21</v>
      </c>
      <c r="H28" s="370">
        <v>22</v>
      </c>
      <c r="I28" s="370">
        <v>6</v>
      </c>
      <c r="J28" s="223"/>
      <c r="K28" s="223"/>
      <c r="L28" s="436">
        <f t="shared" si="0"/>
        <v>124</v>
      </c>
      <c r="M28" s="433">
        <v>79</v>
      </c>
      <c r="N28" s="370">
        <v>9</v>
      </c>
      <c r="O28" s="370">
        <v>29</v>
      </c>
      <c r="P28" s="370">
        <v>6</v>
      </c>
      <c r="Q28" s="370">
        <v>12</v>
      </c>
      <c r="R28" s="370">
        <v>12</v>
      </c>
      <c r="S28" s="370">
        <v>22</v>
      </c>
      <c r="T28" s="370">
        <v>13</v>
      </c>
      <c r="U28" s="223"/>
      <c r="V28" s="223"/>
      <c r="W28" s="436">
        <f t="shared" si="1"/>
        <v>103</v>
      </c>
    </row>
    <row r="29" spans="2:23">
      <c r="B29" s="442">
        <v>27</v>
      </c>
      <c r="C29" s="370">
        <v>13</v>
      </c>
      <c r="D29" s="370">
        <v>34</v>
      </c>
      <c r="E29" s="370">
        <v>23</v>
      </c>
      <c r="F29" s="370">
        <v>21</v>
      </c>
      <c r="G29" s="370">
        <v>12</v>
      </c>
      <c r="H29" s="370">
        <v>8</v>
      </c>
      <c r="I29" s="370">
        <v>12</v>
      </c>
      <c r="J29" s="223"/>
      <c r="K29" s="223"/>
      <c r="L29" s="436">
        <f t="shared" si="0"/>
        <v>123</v>
      </c>
      <c r="M29" s="433">
        <v>80</v>
      </c>
      <c r="N29" s="370">
        <v>12</v>
      </c>
      <c r="O29" s="370">
        <v>20</v>
      </c>
      <c r="P29" s="370">
        <v>5</v>
      </c>
      <c r="Q29" s="370">
        <v>9</v>
      </c>
      <c r="R29" s="370">
        <v>16</v>
      </c>
      <c r="S29" s="370">
        <v>24</v>
      </c>
      <c r="T29" s="370">
        <v>7</v>
      </c>
      <c r="U29" s="223"/>
      <c r="V29" s="223"/>
      <c r="W29" s="436">
        <f t="shared" si="1"/>
        <v>93</v>
      </c>
    </row>
    <row r="30" spans="2:23">
      <c r="B30" s="442">
        <v>28</v>
      </c>
      <c r="C30" s="370">
        <v>14</v>
      </c>
      <c r="D30" s="370">
        <v>27</v>
      </c>
      <c r="E30" s="370">
        <v>17</v>
      </c>
      <c r="F30" s="370">
        <v>23</v>
      </c>
      <c r="G30" s="370">
        <v>30</v>
      </c>
      <c r="H30" s="370">
        <v>24</v>
      </c>
      <c r="I30" s="370">
        <v>8</v>
      </c>
      <c r="J30" s="223"/>
      <c r="K30" s="223"/>
      <c r="L30" s="436">
        <f t="shared" si="0"/>
        <v>143</v>
      </c>
      <c r="M30" s="433">
        <v>81</v>
      </c>
      <c r="N30" s="370">
        <v>12</v>
      </c>
      <c r="O30" s="370">
        <v>21</v>
      </c>
      <c r="P30" s="370">
        <v>6</v>
      </c>
      <c r="Q30" s="370">
        <v>12</v>
      </c>
      <c r="R30" s="370">
        <v>16</v>
      </c>
      <c r="S30" s="370">
        <v>22</v>
      </c>
      <c r="T30" s="370">
        <v>4</v>
      </c>
      <c r="U30" s="223"/>
      <c r="V30" s="223"/>
      <c r="W30" s="436">
        <f t="shared" si="1"/>
        <v>93</v>
      </c>
    </row>
    <row r="31" spans="2:23">
      <c r="B31" s="442">
        <v>29</v>
      </c>
      <c r="C31" s="370">
        <v>19</v>
      </c>
      <c r="D31" s="370">
        <v>11</v>
      </c>
      <c r="E31" s="370">
        <v>11</v>
      </c>
      <c r="F31" s="370">
        <v>16</v>
      </c>
      <c r="G31" s="370">
        <v>17</v>
      </c>
      <c r="H31" s="370">
        <v>24</v>
      </c>
      <c r="I31" s="370">
        <v>8</v>
      </c>
      <c r="J31" s="223"/>
      <c r="K31" s="223"/>
      <c r="L31" s="436">
        <f t="shared" si="0"/>
        <v>106</v>
      </c>
      <c r="M31" s="433">
        <v>82</v>
      </c>
      <c r="N31" s="370">
        <v>11</v>
      </c>
      <c r="O31" s="370">
        <v>21</v>
      </c>
      <c r="P31" s="370">
        <v>8</v>
      </c>
      <c r="Q31" s="370">
        <v>16</v>
      </c>
      <c r="R31" s="370">
        <v>8</v>
      </c>
      <c r="S31" s="370">
        <v>23</v>
      </c>
      <c r="T31" s="370">
        <v>2</v>
      </c>
      <c r="U31" s="223"/>
      <c r="V31" s="223"/>
      <c r="W31" s="436">
        <f t="shared" si="1"/>
        <v>89</v>
      </c>
    </row>
    <row r="32" spans="2:23">
      <c r="B32" s="442">
        <v>30</v>
      </c>
      <c r="C32" s="370">
        <v>21</v>
      </c>
      <c r="D32" s="370">
        <v>28</v>
      </c>
      <c r="E32" s="370">
        <v>8</v>
      </c>
      <c r="F32" s="370">
        <v>16</v>
      </c>
      <c r="G32" s="370">
        <v>22</v>
      </c>
      <c r="H32" s="370">
        <v>33</v>
      </c>
      <c r="I32" s="370">
        <v>11</v>
      </c>
      <c r="J32" s="223"/>
      <c r="K32" s="223"/>
      <c r="L32" s="436">
        <f t="shared" si="0"/>
        <v>139</v>
      </c>
      <c r="M32" s="433">
        <v>83</v>
      </c>
      <c r="N32" s="370">
        <v>8</v>
      </c>
      <c r="O32" s="370">
        <v>15</v>
      </c>
      <c r="P32" s="370">
        <v>3</v>
      </c>
      <c r="Q32" s="370">
        <v>6</v>
      </c>
      <c r="R32" s="370">
        <v>12</v>
      </c>
      <c r="S32" s="370">
        <v>27</v>
      </c>
      <c r="T32" s="370">
        <v>6</v>
      </c>
      <c r="U32" s="223"/>
      <c r="V32" s="223"/>
      <c r="W32" s="436">
        <f t="shared" si="1"/>
        <v>77</v>
      </c>
    </row>
    <row r="33" spans="2:23">
      <c r="B33" s="442">
        <v>31</v>
      </c>
      <c r="C33" s="370">
        <v>19</v>
      </c>
      <c r="D33" s="370">
        <v>23</v>
      </c>
      <c r="E33" s="370">
        <v>12</v>
      </c>
      <c r="F33" s="370">
        <v>17</v>
      </c>
      <c r="G33" s="370">
        <v>17</v>
      </c>
      <c r="H33" s="370">
        <v>28</v>
      </c>
      <c r="I33" s="370">
        <v>18</v>
      </c>
      <c r="J33" s="223"/>
      <c r="K33" s="223"/>
      <c r="L33" s="436">
        <f t="shared" si="0"/>
        <v>134</v>
      </c>
      <c r="M33" s="433">
        <v>84</v>
      </c>
      <c r="N33" s="370">
        <v>10</v>
      </c>
      <c r="O33" s="370">
        <v>25</v>
      </c>
      <c r="P33" s="370">
        <v>2</v>
      </c>
      <c r="Q33" s="370">
        <v>8</v>
      </c>
      <c r="R33" s="370">
        <v>8</v>
      </c>
      <c r="S33" s="370">
        <v>25</v>
      </c>
      <c r="T33" s="370">
        <v>2</v>
      </c>
      <c r="U33" s="223"/>
      <c r="V33" s="223"/>
      <c r="W33" s="436">
        <f t="shared" si="1"/>
        <v>80</v>
      </c>
    </row>
    <row r="34" spans="2:23">
      <c r="B34" s="442">
        <v>32</v>
      </c>
      <c r="C34" s="370">
        <v>23</v>
      </c>
      <c r="D34" s="370">
        <v>33</v>
      </c>
      <c r="E34" s="370">
        <v>11</v>
      </c>
      <c r="F34" s="370">
        <v>21</v>
      </c>
      <c r="G34" s="370">
        <v>19</v>
      </c>
      <c r="H34" s="370">
        <v>33</v>
      </c>
      <c r="I34" s="370">
        <v>17</v>
      </c>
      <c r="J34" s="223"/>
      <c r="K34" s="223"/>
      <c r="L34" s="436">
        <f t="shared" si="0"/>
        <v>157</v>
      </c>
      <c r="M34" s="433">
        <v>85</v>
      </c>
      <c r="N34" s="370">
        <v>13</v>
      </c>
      <c r="O34" s="370">
        <v>20</v>
      </c>
      <c r="P34" s="370">
        <v>5</v>
      </c>
      <c r="Q34" s="370">
        <v>12</v>
      </c>
      <c r="R34" s="370">
        <v>7</v>
      </c>
      <c r="S34" s="370">
        <v>23</v>
      </c>
      <c r="T34" s="370">
        <v>8</v>
      </c>
      <c r="U34" s="223"/>
      <c r="V34" s="223"/>
      <c r="W34" s="436">
        <f t="shared" si="1"/>
        <v>88</v>
      </c>
    </row>
    <row r="35" spans="2:23">
      <c r="B35" s="442">
        <v>33</v>
      </c>
      <c r="C35" s="370">
        <v>26</v>
      </c>
      <c r="D35" s="370">
        <v>23</v>
      </c>
      <c r="E35" s="370">
        <v>17</v>
      </c>
      <c r="F35" s="370">
        <v>25</v>
      </c>
      <c r="G35" s="370">
        <v>16</v>
      </c>
      <c r="H35" s="370">
        <v>29</v>
      </c>
      <c r="I35" s="370">
        <v>16</v>
      </c>
      <c r="J35" s="223"/>
      <c r="K35" s="223"/>
      <c r="L35" s="436">
        <f t="shared" si="0"/>
        <v>152</v>
      </c>
      <c r="M35" s="433">
        <v>86</v>
      </c>
      <c r="N35" s="370">
        <v>6</v>
      </c>
      <c r="O35" s="370">
        <v>16</v>
      </c>
      <c r="P35" s="370">
        <v>7</v>
      </c>
      <c r="Q35" s="370">
        <v>6</v>
      </c>
      <c r="R35" s="370">
        <v>7</v>
      </c>
      <c r="S35" s="370">
        <v>12</v>
      </c>
      <c r="T35" s="370">
        <v>6</v>
      </c>
      <c r="U35" s="223"/>
      <c r="V35" s="223"/>
      <c r="W35" s="436">
        <f t="shared" si="1"/>
        <v>60</v>
      </c>
    </row>
    <row r="36" spans="2:23">
      <c r="B36" s="442">
        <v>34</v>
      </c>
      <c r="C36" s="370">
        <v>19</v>
      </c>
      <c r="D36" s="370">
        <v>38</v>
      </c>
      <c r="E36" s="370">
        <v>21</v>
      </c>
      <c r="F36" s="370">
        <v>22</v>
      </c>
      <c r="G36" s="370">
        <v>18</v>
      </c>
      <c r="H36" s="370">
        <v>39</v>
      </c>
      <c r="I36" s="370">
        <v>13</v>
      </c>
      <c r="J36" s="223"/>
      <c r="K36" s="223"/>
      <c r="L36" s="436">
        <f t="shared" si="0"/>
        <v>170</v>
      </c>
      <c r="M36" s="433">
        <v>87</v>
      </c>
      <c r="N36" s="370">
        <v>9</v>
      </c>
      <c r="O36" s="370">
        <v>19</v>
      </c>
      <c r="P36" s="370">
        <v>1</v>
      </c>
      <c r="Q36" s="370">
        <v>7</v>
      </c>
      <c r="R36" s="370">
        <v>4</v>
      </c>
      <c r="S36" s="370">
        <v>12</v>
      </c>
      <c r="T36" s="370">
        <v>4</v>
      </c>
      <c r="U36" s="223"/>
      <c r="V36" s="223"/>
      <c r="W36" s="436">
        <f t="shared" si="1"/>
        <v>56</v>
      </c>
    </row>
    <row r="37" spans="2:23">
      <c r="B37" s="442">
        <v>35</v>
      </c>
      <c r="C37" s="370">
        <v>16</v>
      </c>
      <c r="D37" s="370">
        <v>25</v>
      </c>
      <c r="E37" s="370">
        <v>19</v>
      </c>
      <c r="F37" s="370">
        <v>11</v>
      </c>
      <c r="G37" s="370">
        <v>26</v>
      </c>
      <c r="H37" s="370">
        <v>53</v>
      </c>
      <c r="I37" s="370">
        <v>13</v>
      </c>
      <c r="J37" s="223"/>
      <c r="K37" s="223"/>
      <c r="L37" s="436">
        <f t="shared" si="0"/>
        <v>163</v>
      </c>
      <c r="M37" s="433">
        <v>88</v>
      </c>
      <c r="N37" s="370">
        <v>9</v>
      </c>
      <c r="O37" s="370">
        <v>21</v>
      </c>
      <c r="P37" s="370">
        <v>2</v>
      </c>
      <c r="Q37" s="370">
        <v>3</v>
      </c>
      <c r="R37" s="370">
        <v>7</v>
      </c>
      <c r="S37" s="370">
        <v>15</v>
      </c>
      <c r="T37" s="370">
        <v>9</v>
      </c>
      <c r="U37" s="223"/>
      <c r="V37" s="223"/>
      <c r="W37" s="436">
        <f t="shared" si="1"/>
        <v>66</v>
      </c>
    </row>
    <row r="38" spans="2:23">
      <c r="B38" s="442">
        <v>36</v>
      </c>
      <c r="C38" s="370">
        <v>27</v>
      </c>
      <c r="D38" s="370">
        <v>18</v>
      </c>
      <c r="E38" s="370">
        <v>30</v>
      </c>
      <c r="F38" s="370">
        <v>18</v>
      </c>
      <c r="G38" s="370">
        <v>19</v>
      </c>
      <c r="H38" s="370">
        <v>61</v>
      </c>
      <c r="I38" s="370">
        <v>14</v>
      </c>
      <c r="J38" s="223"/>
      <c r="K38" s="223"/>
      <c r="L38" s="436">
        <f t="shared" si="0"/>
        <v>187</v>
      </c>
      <c r="M38" s="433">
        <v>89</v>
      </c>
      <c r="N38" s="370">
        <v>8</v>
      </c>
      <c r="O38" s="370">
        <v>15</v>
      </c>
      <c r="P38" s="370">
        <v>3</v>
      </c>
      <c r="Q38" s="370">
        <v>6</v>
      </c>
      <c r="R38" s="370">
        <v>10</v>
      </c>
      <c r="S38" s="370">
        <v>12</v>
      </c>
      <c r="T38" s="370">
        <v>2</v>
      </c>
      <c r="U38" s="223"/>
      <c r="V38" s="223"/>
      <c r="W38" s="436">
        <f t="shared" si="1"/>
        <v>56</v>
      </c>
    </row>
    <row r="39" spans="2:23">
      <c r="B39" s="442">
        <v>37</v>
      </c>
      <c r="C39" s="370">
        <v>16</v>
      </c>
      <c r="D39" s="370">
        <v>21</v>
      </c>
      <c r="E39" s="370">
        <v>30</v>
      </c>
      <c r="F39" s="370">
        <v>16</v>
      </c>
      <c r="G39" s="370">
        <v>32</v>
      </c>
      <c r="H39" s="370">
        <v>66</v>
      </c>
      <c r="I39" s="370">
        <v>7</v>
      </c>
      <c r="J39" s="223"/>
      <c r="K39" s="223"/>
      <c r="L39" s="436">
        <f t="shared" si="0"/>
        <v>188</v>
      </c>
      <c r="M39" s="433">
        <v>90</v>
      </c>
      <c r="N39" s="370">
        <v>7</v>
      </c>
      <c r="O39" s="370">
        <v>16</v>
      </c>
      <c r="P39" s="370">
        <v>2</v>
      </c>
      <c r="Q39" s="370">
        <v>4</v>
      </c>
      <c r="R39" s="370">
        <v>5</v>
      </c>
      <c r="S39" s="370">
        <v>6</v>
      </c>
      <c r="T39" s="370">
        <v>1</v>
      </c>
      <c r="U39" s="223"/>
      <c r="V39" s="223"/>
      <c r="W39" s="436">
        <f t="shared" si="1"/>
        <v>41</v>
      </c>
    </row>
    <row r="40" spans="2:23">
      <c r="B40" s="442">
        <v>38</v>
      </c>
      <c r="C40" s="370">
        <v>13</v>
      </c>
      <c r="D40" s="370">
        <v>32</v>
      </c>
      <c r="E40" s="370">
        <v>29</v>
      </c>
      <c r="F40" s="370">
        <v>27</v>
      </c>
      <c r="G40" s="370">
        <v>24</v>
      </c>
      <c r="H40" s="370">
        <v>65</v>
      </c>
      <c r="I40" s="370">
        <v>14</v>
      </c>
      <c r="J40" s="223"/>
      <c r="K40" s="223"/>
      <c r="L40" s="436">
        <f t="shared" si="0"/>
        <v>204</v>
      </c>
      <c r="M40" s="433">
        <v>91</v>
      </c>
      <c r="N40" s="370">
        <v>5</v>
      </c>
      <c r="O40" s="370">
        <v>9</v>
      </c>
      <c r="P40" s="370">
        <v>2</v>
      </c>
      <c r="Q40" s="370">
        <v>6</v>
      </c>
      <c r="R40" s="370">
        <v>7</v>
      </c>
      <c r="S40" s="370">
        <v>10</v>
      </c>
      <c r="T40" s="370">
        <v>8</v>
      </c>
      <c r="U40" s="223"/>
      <c r="V40" s="223"/>
      <c r="W40" s="436">
        <f t="shared" si="1"/>
        <v>47</v>
      </c>
    </row>
    <row r="41" spans="2:23">
      <c r="B41" s="442">
        <v>39</v>
      </c>
      <c r="C41" s="370">
        <v>13</v>
      </c>
      <c r="D41" s="370">
        <v>27</v>
      </c>
      <c r="E41" s="370">
        <v>22</v>
      </c>
      <c r="F41" s="370">
        <v>31</v>
      </c>
      <c r="G41" s="370">
        <v>20</v>
      </c>
      <c r="H41" s="370">
        <v>62</v>
      </c>
      <c r="I41" s="370">
        <v>11</v>
      </c>
      <c r="J41" s="223"/>
      <c r="K41" s="223"/>
      <c r="L41" s="436">
        <f t="shared" si="0"/>
        <v>186</v>
      </c>
      <c r="M41" s="433">
        <v>92</v>
      </c>
      <c r="N41" s="370">
        <v>3</v>
      </c>
      <c r="O41" s="370">
        <v>2</v>
      </c>
      <c r="P41" s="370">
        <v>3</v>
      </c>
      <c r="Q41" s="370">
        <v>2</v>
      </c>
      <c r="R41" s="370">
        <v>2</v>
      </c>
      <c r="S41" s="370">
        <v>11</v>
      </c>
      <c r="T41" s="370">
        <v>2</v>
      </c>
      <c r="U41" s="223"/>
      <c r="V41" s="223"/>
      <c r="W41" s="436">
        <f t="shared" si="1"/>
        <v>25</v>
      </c>
    </row>
    <row r="42" spans="2:23">
      <c r="B42" s="442">
        <v>40</v>
      </c>
      <c r="C42" s="370">
        <v>17</v>
      </c>
      <c r="D42" s="370">
        <v>33</v>
      </c>
      <c r="E42" s="370">
        <v>26</v>
      </c>
      <c r="F42" s="370">
        <v>18</v>
      </c>
      <c r="G42" s="370">
        <v>25</v>
      </c>
      <c r="H42" s="370">
        <v>61</v>
      </c>
      <c r="I42" s="370">
        <v>11</v>
      </c>
      <c r="J42" s="223"/>
      <c r="K42" s="223"/>
      <c r="L42" s="436">
        <f t="shared" si="0"/>
        <v>191</v>
      </c>
      <c r="M42" s="433">
        <v>93</v>
      </c>
      <c r="N42" s="370">
        <v>1</v>
      </c>
      <c r="O42" s="370">
        <v>5</v>
      </c>
      <c r="P42" s="370">
        <v>1</v>
      </c>
      <c r="Q42" s="370">
        <v>4</v>
      </c>
      <c r="R42" s="370">
        <v>8</v>
      </c>
      <c r="S42" s="370">
        <v>7</v>
      </c>
      <c r="T42" s="370">
        <v>1</v>
      </c>
      <c r="U42" s="223"/>
      <c r="V42" s="223"/>
      <c r="W42" s="436">
        <f t="shared" si="1"/>
        <v>27</v>
      </c>
    </row>
    <row r="43" spans="2:23">
      <c r="B43" s="442">
        <v>41</v>
      </c>
      <c r="C43" s="370">
        <v>11</v>
      </c>
      <c r="D43" s="370">
        <v>27</v>
      </c>
      <c r="E43" s="370">
        <v>30</v>
      </c>
      <c r="F43" s="370">
        <v>28</v>
      </c>
      <c r="G43" s="370">
        <v>22</v>
      </c>
      <c r="H43" s="370">
        <v>65</v>
      </c>
      <c r="I43" s="370">
        <v>10</v>
      </c>
      <c r="J43" s="223"/>
      <c r="K43" s="223"/>
      <c r="L43" s="436">
        <f t="shared" si="0"/>
        <v>193</v>
      </c>
      <c r="M43" s="433">
        <v>94</v>
      </c>
      <c r="N43" s="370">
        <v>5</v>
      </c>
      <c r="O43" s="370">
        <v>4</v>
      </c>
      <c r="P43" s="370">
        <v>2</v>
      </c>
      <c r="Q43" s="370">
        <v>3</v>
      </c>
      <c r="R43" s="370">
        <v>6</v>
      </c>
      <c r="S43" s="370">
        <v>2</v>
      </c>
      <c r="T43" s="370">
        <v>2</v>
      </c>
      <c r="U43" s="223"/>
      <c r="V43" s="223"/>
      <c r="W43" s="436">
        <f t="shared" si="1"/>
        <v>24</v>
      </c>
    </row>
    <row r="44" spans="2:23">
      <c r="B44" s="442">
        <v>42</v>
      </c>
      <c r="C44" s="370">
        <v>10</v>
      </c>
      <c r="D44" s="370">
        <v>39</v>
      </c>
      <c r="E44" s="370">
        <v>22</v>
      </c>
      <c r="F44" s="370">
        <v>31</v>
      </c>
      <c r="G44" s="370">
        <v>17</v>
      </c>
      <c r="H44" s="370">
        <v>61</v>
      </c>
      <c r="I44" s="370">
        <v>12</v>
      </c>
      <c r="J44" s="223"/>
      <c r="K44" s="223"/>
      <c r="L44" s="436">
        <f t="shared" si="0"/>
        <v>192</v>
      </c>
      <c r="M44" s="433">
        <v>95</v>
      </c>
      <c r="N44" s="370">
        <v>0</v>
      </c>
      <c r="O44" s="370">
        <v>5</v>
      </c>
      <c r="P44" s="370">
        <v>1</v>
      </c>
      <c r="Q44" s="370">
        <v>3</v>
      </c>
      <c r="R44" s="370">
        <v>5</v>
      </c>
      <c r="S44" s="370">
        <v>1</v>
      </c>
      <c r="T44" s="370">
        <v>2</v>
      </c>
      <c r="U44" s="223"/>
      <c r="V44" s="223"/>
      <c r="W44" s="436">
        <f t="shared" si="1"/>
        <v>17</v>
      </c>
    </row>
    <row r="45" spans="2:23">
      <c r="B45" s="442">
        <v>43</v>
      </c>
      <c r="C45" s="370">
        <v>13</v>
      </c>
      <c r="D45" s="370">
        <v>40</v>
      </c>
      <c r="E45" s="370">
        <v>21</v>
      </c>
      <c r="F45" s="370">
        <v>30</v>
      </c>
      <c r="G45" s="370">
        <v>21</v>
      </c>
      <c r="H45" s="370">
        <v>72</v>
      </c>
      <c r="I45" s="370">
        <v>16</v>
      </c>
      <c r="J45" s="223"/>
      <c r="K45" s="223"/>
      <c r="L45" s="436">
        <f t="shared" si="0"/>
        <v>213</v>
      </c>
      <c r="M45" s="433">
        <v>96</v>
      </c>
      <c r="N45" s="370">
        <v>0</v>
      </c>
      <c r="O45" s="370">
        <v>1</v>
      </c>
      <c r="P45" s="370">
        <v>1</v>
      </c>
      <c r="Q45" s="370">
        <v>2</v>
      </c>
      <c r="R45" s="370">
        <v>3</v>
      </c>
      <c r="S45" s="370">
        <v>4</v>
      </c>
      <c r="T45" s="370">
        <v>1</v>
      </c>
      <c r="U45" s="223"/>
      <c r="V45" s="223"/>
      <c r="W45" s="436">
        <f t="shared" si="1"/>
        <v>12</v>
      </c>
    </row>
    <row r="46" spans="2:23">
      <c r="B46" s="442">
        <v>44</v>
      </c>
      <c r="C46" s="370">
        <v>13</v>
      </c>
      <c r="D46" s="370">
        <v>24</v>
      </c>
      <c r="E46" s="370">
        <v>23</v>
      </c>
      <c r="F46" s="370">
        <v>30</v>
      </c>
      <c r="G46" s="370">
        <v>17</v>
      </c>
      <c r="H46" s="370">
        <v>67</v>
      </c>
      <c r="I46" s="370">
        <v>15</v>
      </c>
      <c r="J46" s="223"/>
      <c r="K46" s="223"/>
      <c r="L46" s="436">
        <f t="shared" si="0"/>
        <v>189</v>
      </c>
      <c r="M46" s="433">
        <v>97</v>
      </c>
      <c r="N46" s="370">
        <v>7</v>
      </c>
      <c r="O46" s="370">
        <v>0</v>
      </c>
      <c r="P46" s="370">
        <v>0</v>
      </c>
      <c r="Q46" s="370">
        <v>3</v>
      </c>
      <c r="R46" s="370">
        <v>1</v>
      </c>
      <c r="S46" s="370">
        <v>1</v>
      </c>
      <c r="T46" s="370">
        <v>0</v>
      </c>
      <c r="U46" s="223"/>
      <c r="V46" s="223"/>
      <c r="W46" s="436">
        <f t="shared" si="1"/>
        <v>12</v>
      </c>
    </row>
    <row r="47" spans="2:23">
      <c r="B47" s="442">
        <v>45</v>
      </c>
      <c r="C47" s="370">
        <v>10</v>
      </c>
      <c r="D47" s="370">
        <v>30</v>
      </c>
      <c r="E47" s="370">
        <v>23</v>
      </c>
      <c r="F47" s="370">
        <v>24</v>
      </c>
      <c r="G47" s="370">
        <v>19</v>
      </c>
      <c r="H47" s="370">
        <v>76</v>
      </c>
      <c r="I47" s="370">
        <v>25</v>
      </c>
      <c r="J47" s="223"/>
      <c r="K47" s="223"/>
      <c r="L47" s="436">
        <f t="shared" si="0"/>
        <v>207</v>
      </c>
      <c r="M47" s="433">
        <v>98</v>
      </c>
      <c r="N47" s="370">
        <v>0</v>
      </c>
      <c r="O47" s="370">
        <v>1</v>
      </c>
      <c r="P47" s="370">
        <v>1</v>
      </c>
      <c r="Q47" s="370">
        <v>0</v>
      </c>
      <c r="R47" s="370">
        <v>1</v>
      </c>
      <c r="S47" s="370">
        <v>2</v>
      </c>
      <c r="T47" s="370">
        <v>1</v>
      </c>
      <c r="U47" s="223"/>
      <c r="V47" s="223"/>
      <c r="W47" s="436">
        <f t="shared" si="1"/>
        <v>6</v>
      </c>
    </row>
    <row r="48" spans="2:23">
      <c r="B48" s="442">
        <v>46</v>
      </c>
      <c r="C48" s="370">
        <v>16</v>
      </c>
      <c r="D48" s="370">
        <v>35</v>
      </c>
      <c r="E48" s="370">
        <v>25</v>
      </c>
      <c r="F48" s="370">
        <v>28</v>
      </c>
      <c r="G48" s="370">
        <v>27</v>
      </c>
      <c r="H48" s="370">
        <v>55</v>
      </c>
      <c r="I48" s="370">
        <v>13</v>
      </c>
      <c r="J48" s="223"/>
      <c r="K48" s="223"/>
      <c r="L48" s="436">
        <f t="shared" si="0"/>
        <v>199</v>
      </c>
      <c r="M48" s="433">
        <v>99</v>
      </c>
      <c r="N48" s="370">
        <v>2</v>
      </c>
      <c r="O48" s="370">
        <v>1</v>
      </c>
      <c r="P48" s="370">
        <v>0</v>
      </c>
      <c r="Q48" s="370">
        <v>0</v>
      </c>
      <c r="R48" s="370">
        <v>0</v>
      </c>
      <c r="S48" s="370">
        <v>1</v>
      </c>
      <c r="T48" s="370">
        <v>1</v>
      </c>
      <c r="U48" s="223"/>
      <c r="V48" s="223"/>
      <c r="W48" s="436">
        <f t="shared" si="1"/>
        <v>5</v>
      </c>
    </row>
    <row r="49" spans="2:23">
      <c r="B49" s="442">
        <v>47</v>
      </c>
      <c r="C49" s="370">
        <v>10</v>
      </c>
      <c r="D49" s="370">
        <v>40</v>
      </c>
      <c r="E49" s="370">
        <v>20</v>
      </c>
      <c r="F49" s="370">
        <v>31</v>
      </c>
      <c r="G49" s="370">
        <v>19</v>
      </c>
      <c r="H49" s="370">
        <v>61</v>
      </c>
      <c r="I49" s="370">
        <v>16</v>
      </c>
      <c r="J49" s="223"/>
      <c r="K49" s="223"/>
      <c r="L49" s="436">
        <f t="shared" si="0"/>
        <v>197</v>
      </c>
      <c r="M49" s="433">
        <v>100</v>
      </c>
      <c r="N49" s="370">
        <v>1</v>
      </c>
      <c r="O49" s="370">
        <v>0</v>
      </c>
      <c r="P49" s="370">
        <v>0</v>
      </c>
      <c r="Q49" s="370">
        <v>1</v>
      </c>
      <c r="R49" s="370">
        <v>0</v>
      </c>
      <c r="S49" s="370">
        <v>3</v>
      </c>
      <c r="T49" s="370">
        <v>0</v>
      </c>
      <c r="U49" s="223"/>
      <c r="V49" s="223"/>
      <c r="W49" s="436">
        <f t="shared" si="1"/>
        <v>5</v>
      </c>
    </row>
    <row r="50" spans="2:23">
      <c r="B50" s="442">
        <v>48</v>
      </c>
      <c r="C50" s="370">
        <v>10</v>
      </c>
      <c r="D50" s="370">
        <v>46</v>
      </c>
      <c r="E50" s="370">
        <v>16</v>
      </c>
      <c r="F50" s="370">
        <v>25</v>
      </c>
      <c r="G50" s="370">
        <v>39</v>
      </c>
      <c r="H50" s="370">
        <v>57</v>
      </c>
      <c r="I50" s="370">
        <v>21</v>
      </c>
      <c r="J50" s="223"/>
      <c r="K50" s="223"/>
      <c r="L50" s="436">
        <f t="shared" si="0"/>
        <v>214</v>
      </c>
      <c r="M50" s="433">
        <v>101</v>
      </c>
      <c r="N50" s="370">
        <v>0</v>
      </c>
      <c r="O50" s="370">
        <v>0</v>
      </c>
      <c r="P50" s="370">
        <v>0</v>
      </c>
      <c r="Q50" s="370">
        <v>2</v>
      </c>
      <c r="R50" s="370">
        <v>0</v>
      </c>
      <c r="S50" s="370">
        <v>0</v>
      </c>
      <c r="T50" s="370">
        <v>1</v>
      </c>
      <c r="U50" s="223"/>
      <c r="V50" s="223"/>
      <c r="W50" s="436">
        <f t="shared" si="1"/>
        <v>3</v>
      </c>
    </row>
    <row r="51" spans="2:23">
      <c r="B51" s="442">
        <v>49</v>
      </c>
      <c r="C51" s="370">
        <v>12</v>
      </c>
      <c r="D51" s="370">
        <v>25</v>
      </c>
      <c r="E51" s="370">
        <v>11</v>
      </c>
      <c r="F51" s="370">
        <v>24</v>
      </c>
      <c r="G51" s="370">
        <v>16</v>
      </c>
      <c r="H51" s="370">
        <v>57</v>
      </c>
      <c r="I51" s="370">
        <v>19</v>
      </c>
      <c r="J51" s="223"/>
      <c r="K51" s="223"/>
      <c r="L51" s="436">
        <f t="shared" si="0"/>
        <v>164</v>
      </c>
      <c r="M51" s="433">
        <v>102</v>
      </c>
      <c r="N51" s="370">
        <v>1</v>
      </c>
      <c r="O51" s="370">
        <v>0</v>
      </c>
      <c r="P51" s="370">
        <v>0</v>
      </c>
      <c r="Q51" s="370">
        <v>2</v>
      </c>
      <c r="R51" s="370">
        <v>0</v>
      </c>
      <c r="S51" s="370">
        <v>0</v>
      </c>
      <c r="T51" s="370">
        <v>1</v>
      </c>
      <c r="U51" s="223"/>
      <c r="V51" s="223"/>
      <c r="W51" s="436">
        <f t="shared" si="1"/>
        <v>4</v>
      </c>
    </row>
    <row r="52" spans="2:23">
      <c r="B52" s="442">
        <v>50</v>
      </c>
      <c r="C52" s="370">
        <v>11</v>
      </c>
      <c r="D52" s="370">
        <v>28</v>
      </c>
      <c r="E52" s="370">
        <v>23</v>
      </c>
      <c r="F52" s="370">
        <v>27</v>
      </c>
      <c r="G52" s="370">
        <v>22</v>
      </c>
      <c r="H52" s="370">
        <v>54</v>
      </c>
      <c r="I52" s="370">
        <v>24</v>
      </c>
      <c r="J52" s="223"/>
      <c r="K52" s="223"/>
      <c r="L52" s="436">
        <f t="shared" si="0"/>
        <v>189</v>
      </c>
      <c r="M52" s="433">
        <v>103</v>
      </c>
      <c r="N52" s="370">
        <v>0</v>
      </c>
      <c r="O52" s="370">
        <v>0</v>
      </c>
      <c r="P52" s="370">
        <v>0</v>
      </c>
      <c r="Q52" s="370">
        <v>0</v>
      </c>
      <c r="R52" s="370">
        <v>0</v>
      </c>
      <c r="S52" s="370">
        <v>0</v>
      </c>
      <c r="T52" s="370">
        <v>0</v>
      </c>
      <c r="U52" s="223"/>
      <c r="V52" s="223"/>
      <c r="W52" s="436">
        <f t="shared" si="1"/>
        <v>0</v>
      </c>
    </row>
    <row r="53" spans="2:23">
      <c r="B53" s="442">
        <v>51</v>
      </c>
      <c r="C53" s="370">
        <v>22</v>
      </c>
      <c r="D53" s="370">
        <v>38</v>
      </c>
      <c r="E53" s="370">
        <v>14</v>
      </c>
      <c r="F53" s="370">
        <v>28</v>
      </c>
      <c r="G53" s="370">
        <v>24</v>
      </c>
      <c r="H53" s="370">
        <v>42</v>
      </c>
      <c r="I53" s="370">
        <v>14</v>
      </c>
      <c r="J53" s="223"/>
      <c r="K53" s="223"/>
      <c r="L53" s="436">
        <f t="shared" si="0"/>
        <v>182</v>
      </c>
      <c r="M53" s="432" t="s">
        <v>51</v>
      </c>
      <c r="N53" s="370">
        <v>0</v>
      </c>
      <c r="O53" s="370">
        <v>0</v>
      </c>
      <c r="P53" s="370">
        <v>0</v>
      </c>
      <c r="Q53" s="370">
        <v>0</v>
      </c>
      <c r="R53" s="370">
        <v>0</v>
      </c>
      <c r="S53" s="370">
        <v>0</v>
      </c>
      <c r="T53" s="370">
        <v>0</v>
      </c>
      <c r="U53" s="223"/>
      <c r="V53" s="223"/>
      <c r="W53" s="436">
        <f t="shared" si="1"/>
        <v>0</v>
      </c>
    </row>
    <row r="54" spans="2:23">
      <c r="B54" s="443">
        <v>52</v>
      </c>
      <c r="C54" s="370">
        <v>10</v>
      </c>
      <c r="D54" s="370">
        <v>32</v>
      </c>
      <c r="E54" s="370">
        <v>9</v>
      </c>
      <c r="F54" s="370">
        <v>32</v>
      </c>
      <c r="G54" s="370">
        <v>23</v>
      </c>
      <c r="H54" s="370">
        <v>41</v>
      </c>
      <c r="I54" s="370">
        <v>18</v>
      </c>
      <c r="J54" s="223"/>
      <c r="K54" s="223"/>
      <c r="L54" s="436">
        <f t="shared" si="0"/>
        <v>165</v>
      </c>
      <c r="M54" s="432" t="s">
        <v>54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370">
        <v>0</v>
      </c>
      <c r="T54" s="370">
        <v>0</v>
      </c>
      <c r="U54" s="225"/>
      <c r="V54" s="225"/>
      <c r="W54" s="436">
        <f t="shared" si="1"/>
        <v>0</v>
      </c>
    </row>
    <row r="55" spans="2:23">
      <c r="B55" s="87"/>
      <c r="C55" s="88"/>
      <c r="D55" s="88"/>
      <c r="E55" s="88"/>
      <c r="F55" s="88"/>
      <c r="G55" s="88"/>
      <c r="H55" s="92"/>
      <c r="I55" s="88"/>
      <c r="J55" s="88"/>
      <c r="K55" s="88"/>
      <c r="L55" s="90"/>
      <c r="M55" s="438" t="s">
        <v>52</v>
      </c>
      <c r="N55" s="439">
        <f>SUM(N2:N54,C2:C54)</f>
        <v>1090</v>
      </c>
      <c r="O55" s="439">
        <f t="shared" ref="O55:T55" si="2">SUM(O2:O54,D2:D54)</f>
        <v>1992</v>
      </c>
      <c r="P55" s="439">
        <f t="shared" si="2"/>
        <v>1117</v>
      </c>
      <c r="Q55" s="439">
        <f t="shared" si="2"/>
        <v>1703</v>
      </c>
      <c r="R55" s="439">
        <f t="shared" si="2"/>
        <v>1382</v>
      </c>
      <c r="S55" s="439">
        <f t="shared" si="2"/>
        <v>3355</v>
      </c>
      <c r="T55" s="437">
        <f t="shared" si="2"/>
        <v>916</v>
      </c>
      <c r="U55" s="437"/>
      <c r="V55" s="437"/>
      <c r="W55" s="437">
        <f t="shared" si="1"/>
        <v>11555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  <ignoredError sqref="L3:L55 W2:W54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W55"/>
  <sheetViews>
    <sheetView view="pageLayout" zoomScale="70" zoomScaleNormal="100" zoomScalePageLayoutView="70" workbookViewId="0">
      <selection activeCell="U22" sqref="U22"/>
    </sheetView>
  </sheetViews>
  <sheetFormatPr defaultColWidth="7.625" defaultRowHeight="13.5"/>
  <cols>
    <col min="1" max="1" width="7.625" style="48"/>
    <col min="2" max="2" width="7.625" style="49" customWidth="1"/>
    <col min="3" max="12" width="7.625" style="50" customWidth="1"/>
    <col min="13" max="13" width="7.625" style="85" customWidth="1"/>
    <col min="14" max="16384" width="7.625" style="48"/>
  </cols>
  <sheetData>
    <row r="1" spans="2:23">
      <c r="B1" s="432" t="s">
        <v>53</v>
      </c>
      <c r="C1" s="435" t="s">
        <v>39</v>
      </c>
      <c r="D1" s="435" t="s">
        <v>20</v>
      </c>
      <c r="E1" s="435" t="s">
        <v>21</v>
      </c>
      <c r="F1" s="435" t="s">
        <v>22</v>
      </c>
      <c r="G1" s="435" t="s">
        <v>23</v>
      </c>
      <c r="H1" s="435"/>
      <c r="I1" s="435"/>
      <c r="J1" s="435"/>
      <c r="K1" s="435"/>
      <c r="L1" s="435" t="s">
        <v>1</v>
      </c>
      <c r="M1" s="432" t="s">
        <v>53</v>
      </c>
      <c r="N1" s="435" t="s">
        <v>39</v>
      </c>
      <c r="O1" s="435" t="s">
        <v>20</v>
      </c>
      <c r="P1" s="435" t="s">
        <v>21</v>
      </c>
      <c r="Q1" s="435" t="s">
        <v>22</v>
      </c>
      <c r="R1" s="435" t="s">
        <v>23</v>
      </c>
      <c r="S1" s="435"/>
      <c r="T1" s="435"/>
      <c r="U1" s="435"/>
      <c r="V1" s="435"/>
      <c r="W1" s="435" t="s">
        <v>1</v>
      </c>
    </row>
    <row r="2" spans="2:23">
      <c r="B2" s="433" t="s">
        <v>78</v>
      </c>
      <c r="C2" s="370">
        <v>22</v>
      </c>
      <c r="D2" s="370">
        <v>8</v>
      </c>
      <c r="E2" s="370">
        <v>5</v>
      </c>
      <c r="F2" s="370">
        <v>9</v>
      </c>
      <c r="G2" s="370">
        <v>8</v>
      </c>
      <c r="H2" s="223"/>
      <c r="I2" s="223"/>
      <c r="J2" s="223"/>
      <c r="K2" s="223"/>
      <c r="L2" s="436">
        <f>SUM(C2:K2)</f>
        <v>52</v>
      </c>
      <c r="M2" s="433">
        <v>53</v>
      </c>
      <c r="N2" s="370">
        <v>31</v>
      </c>
      <c r="O2" s="370">
        <v>28</v>
      </c>
      <c r="P2" s="370">
        <v>19</v>
      </c>
      <c r="Q2" s="370">
        <v>18</v>
      </c>
      <c r="R2" s="370">
        <v>26</v>
      </c>
      <c r="S2" s="223"/>
      <c r="T2" s="223"/>
      <c r="U2" s="223"/>
      <c r="V2" s="223"/>
      <c r="W2" s="436">
        <f>SUM(N2:V2)</f>
        <v>122</v>
      </c>
    </row>
    <row r="3" spans="2:23">
      <c r="B3" s="433">
        <v>1</v>
      </c>
      <c r="C3" s="370">
        <v>21</v>
      </c>
      <c r="D3" s="370">
        <v>13</v>
      </c>
      <c r="E3" s="370">
        <v>7</v>
      </c>
      <c r="F3" s="370">
        <v>11</v>
      </c>
      <c r="G3" s="370">
        <v>5</v>
      </c>
      <c r="H3" s="223"/>
      <c r="I3" s="223"/>
      <c r="J3" s="223"/>
      <c r="K3" s="223"/>
      <c r="L3" s="436">
        <f t="shared" ref="L3:L54" si="0">SUM(C3:K3)</f>
        <v>57</v>
      </c>
      <c r="M3" s="433">
        <v>54</v>
      </c>
      <c r="N3" s="370">
        <v>21</v>
      </c>
      <c r="O3" s="370">
        <v>19</v>
      </c>
      <c r="P3" s="370">
        <v>12</v>
      </c>
      <c r="Q3" s="370">
        <v>7</v>
      </c>
      <c r="R3" s="370">
        <v>21</v>
      </c>
      <c r="S3" s="223"/>
      <c r="T3" s="223"/>
      <c r="U3" s="223"/>
      <c r="V3" s="223"/>
      <c r="W3" s="436">
        <f t="shared" ref="W3:W55" si="1">SUM(N3:V3)</f>
        <v>80</v>
      </c>
    </row>
    <row r="4" spans="2:23">
      <c r="B4" s="433">
        <v>2</v>
      </c>
      <c r="C4" s="370">
        <v>22</v>
      </c>
      <c r="D4" s="370">
        <v>9</v>
      </c>
      <c r="E4" s="370">
        <v>3</v>
      </c>
      <c r="F4" s="370">
        <v>8</v>
      </c>
      <c r="G4" s="370">
        <v>14</v>
      </c>
      <c r="H4" s="223"/>
      <c r="I4" s="223"/>
      <c r="J4" s="223"/>
      <c r="K4" s="223"/>
      <c r="L4" s="436">
        <f t="shared" si="0"/>
        <v>56</v>
      </c>
      <c r="M4" s="433">
        <v>55</v>
      </c>
      <c r="N4" s="370">
        <v>36</v>
      </c>
      <c r="O4" s="370">
        <v>16</v>
      </c>
      <c r="P4" s="370">
        <v>20</v>
      </c>
      <c r="Q4" s="370">
        <v>18</v>
      </c>
      <c r="R4" s="370">
        <v>28</v>
      </c>
      <c r="S4" s="223"/>
      <c r="T4" s="223"/>
      <c r="U4" s="223"/>
      <c r="V4" s="223"/>
      <c r="W4" s="436">
        <f t="shared" si="1"/>
        <v>118</v>
      </c>
    </row>
    <row r="5" spans="2:23">
      <c r="B5" s="433">
        <v>3</v>
      </c>
      <c r="C5" s="370">
        <v>18</v>
      </c>
      <c r="D5" s="370">
        <v>11</v>
      </c>
      <c r="E5" s="370">
        <v>6</v>
      </c>
      <c r="F5" s="370">
        <v>5</v>
      </c>
      <c r="G5" s="370">
        <v>8</v>
      </c>
      <c r="H5" s="223"/>
      <c r="I5" s="223"/>
      <c r="J5" s="223"/>
      <c r="K5" s="223"/>
      <c r="L5" s="436">
        <f t="shared" si="0"/>
        <v>48</v>
      </c>
      <c r="M5" s="433">
        <v>56</v>
      </c>
      <c r="N5" s="370">
        <v>38</v>
      </c>
      <c r="O5" s="370">
        <v>25</v>
      </c>
      <c r="P5" s="370">
        <v>15</v>
      </c>
      <c r="Q5" s="370">
        <v>16</v>
      </c>
      <c r="R5" s="370">
        <v>27</v>
      </c>
      <c r="S5" s="223"/>
      <c r="T5" s="223"/>
      <c r="U5" s="223"/>
      <c r="V5" s="223"/>
      <c r="W5" s="436">
        <f t="shared" si="1"/>
        <v>121</v>
      </c>
    </row>
    <row r="6" spans="2:23">
      <c r="B6" s="433">
        <v>4</v>
      </c>
      <c r="C6" s="370">
        <v>23</v>
      </c>
      <c r="D6" s="370">
        <v>9</v>
      </c>
      <c r="E6" s="370">
        <v>6</v>
      </c>
      <c r="F6" s="370">
        <v>9</v>
      </c>
      <c r="G6" s="370">
        <v>9</v>
      </c>
      <c r="H6" s="223"/>
      <c r="I6" s="223"/>
      <c r="J6" s="223"/>
      <c r="K6" s="223"/>
      <c r="L6" s="436">
        <f t="shared" si="0"/>
        <v>56</v>
      </c>
      <c r="M6" s="433">
        <v>57</v>
      </c>
      <c r="N6" s="370">
        <v>31</v>
      </c>
      <c r="O6" s="370">
        <v>25</v>
      </c>
      <c r="P6" s="370">
        <v>20</v>
      </c>
      <c r="Q6" s="370">
        <v>15</v>
      </c>
      <c r="R6" s="370">
        <v>22</v>
      </c>
      <c r="S6" s="223"/>
      <c r="T6" s="223"/>
      <c r="U6" s="223"/>
      <c r="V6" s="223"/>
      <c r="W6" s="436">
        <f t="shared" si="1"/>
        <v>113</v>
      </c>
    </row>
    <row r="7" spans="2:23">
      <c r="B7" s="433">
        <v>5</v>
      </c>
      <c r="C7" s="370">
        <v>19</v>
      </c>
      <c r="D7" s="370">
        <v>10</v>
      </c>
      <c r="E7" s="370">
        <v>11</v>
      </c>
      <c r="F7" s="370">
        <v>6</v>
      </c>
      <c r="G7" s="370">
        <v>11</v>
      </c>
      <c r="H7" s="223"/>
      <c r="I7" s="223"/>
      <c r="J7" s="223"/>
      <c r="K7" s="223"/>
      <c r="L7" s="436">
        <f t="shared" si="0"/>
        <v>57</v>
      </c>
      <c r="M7" s="433">
        <v>58</v>
      </c>
      <c r="N7" s="370">
        <v>29</v>
      </c>
      <c r="O7" s="370">
        <v>17</v>
      </c>
      <c r="P7" s="370">
        <v>20</v>
      </c>
      <c r="Q7" s="370">
        <v>22</v>
      </c>
      <c r="R7" s="370">
        <v>17</v>
      </c>
      <c r="S7" s="223"/>
      <c r="T7" s="223"/>
      <c r="U7" s="223"/>
      <c r="V7" s="223"/>
      <c r="W7" s="436">
        <f t="shared" si="1"/>
        <v>105</v>
      </c>
    </row>
    <row r="8" spans="2:23">
      <c r="B8" s="433">
        <v>6</v>
      </c>
      <c r="C8" s="370">
        <v>18</v>
      </c>
      <c r="D8" s="370">
        <v>6</v>
      </c>
      <c r="E8" s="370">
        <v>8</v>
      </c>
      <c r="F8" s="370">
        <v>11</v>
      </c>
      <c r="G8" s="370">
        <v>17</v>
      </c>
      <c r="H8" s="223"/>
      <c r="I8" s="223"/>
      <c r="J8" s="223"/>
      <c r="K8" s="223"/>
      <c r="L8" s="436">
        <f t="shared" si="0"/>
        <v>60</v>
      </c>
      <c r="M8" s="433">
        <v>59</v>
      </c>
      <c r="N8" s="370">
        <v>21</v>
      </c>
      <c r="O8" s="370">
        <v>23</v>
      </c>
      <c r="P8" s="370">
        <v>12</v>
      </c>
      <c r="Q8" s="370">
        <v>19</v>
      </c>
      <c r="R8" s="370">
        <v>30</v>
      </c>
      <c r="S8" s="223"/>
      <c r="T8" s="223"/>
      <c r="U8" s="223"/>
      <c r="V8" s="223"/>
      <c r="W8" s="436">
        <f t="shared" si="1"/>
        <v>105</v>
      </c>
    </row>
    <row r="9" spans="2:23">
      <c r="B9" s="433">
        <v>7</v>
      </c>
      <c r="C9" s="370">
        <v>15</v>
      </c>
      <c r="D9" s="370">
        <v>7</v>
      </c>
      <c r="E9" s="370">
        <v>10</v>
      </c>
      <c r="F9" s="370">
        <v>3</v>
      </c>
      <c r="G9" s="370">
        <v>14</v>
      </c>
      <c r="H9" s="223"/>
      <c r="I9" s="223"/>
      <c r="J9" s="223"/>
      <c r="K9" s="223"/>
      <c r="L9" s="436">
        <f t="shared" si="0"/>
        <v>49</v>
      </c>
      <c r="M9" s="433">
        <v>60</v>
      </c>
      <c r="N9" s="370">
        <v>21</v>
      </c>
      <c r="O9" s="370">
        <v>12</v>
      </c>
      <c r="P9" s="370">
        <v>9</v>
      </c>
      <c r="Q9" s="370">
        <v>9</v>
      </c>
      <c r="R9" s="370">
        <v>11</v>
      </c>
      <c r="S9" s="223"/>
      <c r="T9" s="223"/>
      <c r="U9" s="223"/>
      <c r="V9" s="223"/>
      <c r="W9" s="436">
        <f t="shared" si="1"/>
        <v>62</v>
      </c>
    </row>
    <row r="10" spans="2:23">
      <c r="B10" s="433">
        <v>8</v>
      </c>
      <c r="C10" s="370">
        <v>14</v>
      </c>
      <c r="D10" s="370">
        <v>5</v>
      </c>
      <c r="E10" s="370">
        <v>10</v>
      </c>
      <c r="F10" s="370">
        <v>2</v>
      </c>
      <c r="G10" s="370">
        <v>7</v>
      </c>
      <c r="H10" s="223"/>
      <c r="I10" s="223"/>
      <c r="J10" s="223"/>
      <c r="K10" s="223"/>
      <c r="L10" s="436">
        <f t="shared" si="0"/>
        <v>38</v>
      </c>
      <c r="M10" s="433">
        <v>61</v>
      </c>
      <c r="N10" s="370">
        <v>26</v>
      </c>
      <c r="O10" s="370">
        <v>18</v>
      </c>
      <c r="P10" s="370">
        <v>12</v>
      </c>
      <c r="Q10" s="370">
        <v>11</v>
      </c>
      <c r="R10" s="370">
        <v>14</v>
      </c>
      <c r="S10" s="223"/>
      <c r="T10" s="223"/>
      <c r="U10" s="223"/>
      <c r="V10" s="223"/>
      <c r="W10" s="436">
        <f t="shared" si="1"/>
        <v>81</v>
      </c>
    </row>
    <row r="11" spans="2:23">
      <c r="B11" s="433">
        <v>9</v>
      </c>
      <c r="C11" s="370">
        <v>14</v>
      </c>
      <c r="D11" s="370">
        <v>10</v>
      </c>
      <c r="E11" s="370">
        <v>4</v>
      </c>
      <c r="F11" s="370">
        <v>8</v>
      </c>
      <c r="G11" s="370">
        <v>11</v>
      </c>
      <c r="H11" s="223"/>
      <c r="I11" s="223"/>
      <c r="J11" s="223"/>
      <c r="K11" s="223"/>
      <c r="L11" s="436">
        <f t="shared" si="0"/>
        <v>47</v>
      </c>
      <c r="M11" s="433">
        <v>62</v>
      </c>
      <c r="N11" s="370">
        <v>20</v>
      </c>
      <c r="O11" s="370">
        <v>17</v>
      </c>
      <c r="P11" s="370">
        <v>19</v>
      </c>
      <c r="Q11" s="370">
        <v>11</v>
      </c>
      <c r="R11" s="370">
        <v>20</v>
      </c>
      <c r="S11" s="223"/>
      <c r="T11" s="223"/>
      <c r="U11" s="223"/>
      <c r="V11" s="223"/>
      <c r="W11" s="436">
        <f t="shared" si="1"/>
        <v>87</v>
      </c>
    </row>
    <row r="12" spans="2:23">
      <c r="B12" s="433">
        <v>10</v>
      </c>
      <c r="C12" s="370">
        <v>16</v>
      </c>
      <c r="D12" s="370">
        <v>8</v>
      </c>
      <c r="E12" s="370">
        <v>8</v>
      </c>
      <c r="F12" s="370">
        <v>12</v>
      </c>
      <c r="G12" s="370">
        <v>21</v>
      </c>
      <c r="H12" s="223"/>
      <c r="I12" s="223"/>
      <c r="J12" s="223"/>
      <c r="K12" s="223"/>
      <c r="L12" s="436">
        <f t="shared" si="0"/>
        <v>65</v>
      </c>
      <c r="M12" s="433">
        <v>63</v>
      </c>
      <c r="N12" s="370">
        <v>20</v>
      </c>
      <c r="O12" s="370">
        <v>18</v>
      </c>
      <c r="P12" s="370">
        <v>13</v>
      </c>
      <c r="Q12" s="370">
        <v>15</v>
      </c>
      <c r="R12" s="370">
        <v>18</v>
      </c>
      <c r="S12" s="223"/>
      <c r="T12" s="223"/>
      <c r="U12" s="223"/>
      <c r="V12" s="223"/>
      <c r="W12" s="436">
        <f t="shared" si="1"/>
        <v>84</v>
      </c>
    </row>
    <row r="13" spans="2:23">
      <c r="B13" s="433">
        <v>11</v>
      </c>
      <c r="C13" s="370">
        <v>16</v>
      </c>
      <c r="D13" s="370">
        <v>10</v>
      </c>
      <c r="E13" s="370">
        <v>6</v>
      </c>
      <c r="F13" s="370">
        <v>10</v>
      </c>
      <c r="G13" s="370">
        <v>16</v>
      </c>
      <c r="H13" s="223"/>
      <c r="I13" s="223"/>
      <c r="J13" s="223"/>
      <c r="K13" s="223"/>
      <c r="L13" s="436">
        <f t="shared" si="0"/>
        <v>58</v>
      </c>
      <c r="M13" s="433">
        <v>64</v>
      </c>
      <c r="N13" s="370">
        <v>20</v>
      </c>
      <c r="O13" s="370">
        <v>12</v>
      </c>
      <c r="P13" s="370">
        <v>17</v>
      </c>
      <c r="Q13" s="370">
        <v>8</v>
      </c>
      <c r="R13" s="370">
        <v>18</v>
      </c>
      <c r="S13" s="223"/>
      <c r="T13" s="223"/>
      <c r="U13" s="223"/>
      <c r="V13" s="223"/>
      <c r="W13" s="436">
        <f t="shared" si="1"/>
        <v>75</v>
      </c>
    </row>
    <row r="14" spans="2:23">
      <c r="B14" s="433">
        <v>12</v>
      </c>
      <c r="C14" s="370">
        <v>16</v>
      </c>
      <c r="D14" s="370">
        <v>8</v>
      </c>
      <c r="E14" s="370">
        <v>2</v>
      </c>
      <c r="F14" s="370">
        <v>12</v>
      </c>
      <c r="G14" s="370">
        <v>18</v>
      </c>
      <c r="H14" s="223"/>
      <c r="I14" s="223"/>
      <c r="J14" s="223"/>
      <c r="K14" s="223"/>
      <c r="L14" s="436">
        <f t="shared" si="0"/>
        <v>56</v>
      </c>
      <c r="M14" s="433">
        <v>65</v>
      </c>
      <c r="N14" s="370">
        <v>25</v>
      </c>
      <c r="O14" s="370">
        <v>18</v>
      </c>
      <c r="P14" s="370">
        <v>15</v>
      </c>
      <c r="Q14" s="370">
        <v>8</v>
      </c>
      <c r="R14" s="370">
        <v>22</v>
      </c>
      <c r="S14" s="223"/>
      <c r="T14" s="223"/>
      <c r="U14" s="223"/>
      <c r="V14" s="223"/>
      <c r="W14" s="436">
        <f t="shared" si="1"/>
        <v>88</v>
      </c>
    </row>
    <row r="15" spans="2:23">
      <c r="B15" s="433">
        <v>13</v>
      </c>
      <c r="C15" s="370">
        <v>19</v>
      </c>
      <c r="D15" s="370">
        <v>8</v>
      </c>
      <c r="E15" s="370">
        <v>7</v>
      </c>
      <c r="F15" s="370">
        <v>12</v>
      </c>
      <c r="G15" s="370">
        <v>8</v>
      </c>
      <c r="H15" s="223"/>
      <c r="I15" s="223"/>
      <c r="J15" s="223"/>
      <c r="K15" s="223"/>
      <c r="L15" s="436">
        <f t="shared" si="0"/>
        <v>54</v>
      </c>
      <c r="M15" s="433">
        <v>66</v>
      </c>
      <c r="N15" s="370">
        <v>25</v>
      </c>
      <c r="O15" s="370">
        <v>25</v>
      </c>
      <c r="P15" s="370">
        <v>17</v>
      </c>
      <c r="Q15" s="370">
        <v>10</v>
      </c>
      <c r="R15" s="370">
        <v>14</v>
      </c>
      <c r="S15" s="223"/>
      <c r="T15" s="223"/>
      <c r="U15" s="223"/>
      <c r="V15" s="223"/>
      <c r="W15" s="436">
        <f t="shared" si="1"/>
        <v>91</v>
      </c>
    </row>
    <row r="16" spans="2:23">
      <c r="B16" s="433">
        <v>14</v>
      </c>
      <c r="C16" s="370">
        <v>22</v>
      </c>
      <c r="D16" s="370">
        <v>12</v>
      </c>
      <c r="E16" s="370">
        <v>2</v>
      </c>
      <c r="F16" s="370">
        <v>6</v>
      </c>
      <c r="G16" s="370">
        <v>16</v>
      </c>
      <c r="H16" s="223"/>
      <c r="I16" s="223"/>
      <c r="J16" s="223"/>
      <c r="K16" s="223"/>
      <c r="L16" s="436">
        <f t="shared" si="0"/>
        <v>58</v>
      </c>
      <c r="M16" s="433">
        <v>67</v>
      </c>
      <c r="N16" s="370">
        <v>16</v>
      </c>
      <c r="O16" s="370">
        <v>20</v>
      </c>
      <c r="P16" s="370">
        <v>13</v>
      </c>
      <c r="Q16" s="370">
        <v>9</v>
      </c>
      <c r="R16" s="370">
        <v>7</v>
      </c>
      <c r="S16" s="223"/>
      <c r="T16" s="223"/>
      <c r="U16" s="223"/>
      <c r="V16" s="223"/>
      <c r="W16" s="436">
        <f t="shared" si="1"/>
        <v>65</v>
      </c>
    </row>
    <row r="17" spans="2:23">
      <c r="B17" s="433">
        <v>15</v>
      </c>
      <c r="C17" s="370">
        <v>17</v>
      </c>
      <c r="D17" s="370">
        <v>8</v>
      </c>
      <c r="E17" s="370">
        <v>9</v>
      </c>
      <c r="F17" s="370">
        <v>5</v>
      </c>
      <c r="G17" s="370">
        <v>12</v>
      </c>
      <c r="H17" s="223"/>
      <c r="I17" s="223"/>
      <c r="J17" s="223"/>
      <c r="K17" s="223"/>
      <c r="L17" s="436">
        <f t="shared" si="0"/>
        <v>51</v>
      </c>
      <c r="M17" s="433">
        <v>68</v>
      </c>
      <c r="N17" s="370">
        <v>13</v>
      </c>
      <c r="O17" s="370">
        <v>17</v>
      </c>
      <c r="P17" s="370">
        <v>12</v>
      </c>
      <c r="Q17" s="370">
        <v>11</v>
      </c>
      <c r="R17" s="370">
        <v>21</v>
      </c>
      <c r="S17" s="223"/>
      <c r="T17" s="223"/>
      <c r="U17" s="223"/>
      <c r="V17" s="223"/>
      <c r="W17" s="436">
        <f t="shared" si="1"/>
        <v>74</v>
      </c>
    </row>
    <row r="18" spans="2:23">
      <c r="B18" s="433">
        <v>16</v>
      </c>
      <c r="C18" s="370">
        <v>12</v>
      </c>
      <c r="D18" s="370">
        <v>10</v>
      </c>
      <c r="E18" s="370">
        <v>6</v>
      </c>
      <c r="F18" s="370">
        <v>7</v>
      </c>
      <c r="G18" s="370">
        <v>12</v>
      </c>
      <c r="H18" s="223"/>
      <c r="I18" s="223"/>
      <c r="J18" s="223"/>
      <c r="K18" s="223"/>
      <c r="L18" s="436">
        <f t="shared" si="0"/>
        <v>47</v>
      </c>
      <c r="M18" s="433">
        <v>69</v>
      </c>
      <c r="N18" s="370">
        <v>19</v>
      </c>
      <c r="O18" s="370">
        <v>12</v>
      </c>
      <c r="P18" s="370">
        <v>11</v>
      </c>
      <c r="Q18" s="370">
        <v>12</v>
      </c>
      <c r="R18" s="370">
        <v>22</v>
      </c>
      <c r="S18" s="223"/>
      <c r="T18" s="223"/>
      <c r="U18" s="223"/>
      <c r="V18" s="223"/>
      <c r="W18" s="436">
        <f t="shared" si="1"/>
        <v>76</v>
      </c>
    </row>
    <row r="19" spans="2:23">
      <c r="B19" s="433">
        <v>17</v>
      </c>
      <c r="C19" s="370">
        <v>17</v>
      </c>
      <c r="D19" s="370">
        <v>11</v>
      </c>
      <c r="E19" s="370">
        <v>4</v>
      </c>
      <c r="F19" s="370">
        <v>6</v>
      </c>
      <c r="G19" s="370">
        <v>22</v>
      </c>
      <c r="H19" s="223"/>
      <c r="I19" s="223"/>
      <c r="J19" s="223"/>
      <c r="K19" s="223"/>
      <c r="L19" s="436">
        <f t="shared" si="0"/>
        <v>60</v>
      </c>
      <c r="M19" s="433">
        <v>70</v>
      </c>
      <c r="N19" s="370">
        <v>19</v>
      </c>
      <c r="O19" s="370">
        <v>23</v>
      </c>
      <c r="P19" s="370">
        <v>22</v>
      </c>
      <c r="Q19" s="370">
        <v>13</v>
      </c>
      <c r="R19" s="370">
        <v>18</v>
      </c>
      <c r="S19" s="223"/>
      <c r="T19" s="223"/>
      <c r="U19" s="223"/>
      <c r="V19" s="223"/>
      <c r="W19" s="436">
        <f t="shared" si="1"/>
        <v>95</v>
      </c>
    </row>
    <row r="20" spans="2:23">
      <c r="B20" s="433">
        <v>18</v>
      </c>
      <c r="C20" s="370">
        <v>18</v>
      </c>
      <c r="D20" s="370">
        <v>7</v>
      </c>
      <c r="E20" s="370">
        <v>4</v>
      </c>
      <c r="F20" s="370">
        <v>3</v>
      </c>
      <c r="G20" s="370">
        <v>15</v>
      </c>
      <c r="H20" s="223"/>
      <c r="I20" s="223"/>
      <c r="J20" s="223"/>
      <c r="K20" s="223"/>
      <c r="L20" s="436">
        <f t="shared" si="0"/>
        <v>47</v>
      </c>
      <c r="M20" s="433">
        <v>71</v>
      </c>
      <c r="N20" s="370">
        <v>22</v>
      </c>
      <c r="O20" s="370">
        <v>18</v>
      </c>
      <c r="P20" s="370">
        <v>13</v>
      </c>
      <c r="Q20" s="370">
        <v>14</v>
      </c>
      <c r="R20" s="370">
        <v>18</v>
      </c>
      <c r="S20" s="223"/>
      <c r="T20" s="223"/>
      <c r="U20" s="223"/>
      <c r="V20" s="223"/>
      <c r="W20" s="436">
        <f t="shared" si="1"/>
        <v>85</v>
      </c>
    </row>
    <row r="21" spans="2:23">
      <c r="B21" s="433">
        <v>19</v>
      </c>
      <c r="C21" s="370">
        <v>17</v>
      </c>
      <c r="D21" s="370">
        <v>6</v>
      </c>
      <c r="E21" s="370">
        <v>12</v>
      </c>
      <c r="F21" s="370">
        <v>7</v>
      </c>
      <c r="G21" s="370">
        <v>16</v>
      </c>
      <c r="H21" s="223"/>
      <c r="I21" s="223"/>
      <c r="J21" s="223"/>
      <c r="K21" s="223"/>
      <c r="L21" s="436">
        <f t="shared" si="0"/>
        <v>58</v>
      </c>
      <c r="M21" s="433">
        <v>72</v>
      </c>
      <c r="N21" s="370">
        <v>26</v>
      </c>
      <c r="O21" s="370">
        <v>22</v>
      </c>
      <c r="P21" s="370">
        <v>19</v>
      </c>
      <c r="Q21" s="370">
        <v>12</v>
      </c>
      <c r="R21" s="370">
        <v>21</v>
      </c>
      <c r="S21" s="223"/>
      <c r="T21" s="223"/>
      <c r="U21" s="223"/>
      <c r="V21" s="223"/>
      <c r="W21" s="436">
        <f t="shared" si="1"/>
        <v>100</v>
      </c>
    </row>
    <row r="22" spans="2:23">
      <c r="B22" s="433">
        <v>20</v>
      </c>
      <c r="C22" s="370">
        <v>20</v>
      </c>
      <c r="D22" s="370">
        <v>19</v>
      </c>
      <c r="E22" s="370">
        <v>8</v>
      </c>
      <c r="F22" s="370">
        <v>10</v>
      </c>
      <c r="G22" s="370">
        <v>12</v>
      </c>
      <c r="H22" s="223"/>
      <c r="I22" s="223"/>
      <c r="J22" s="223"/>
      <c r="K22" s="223"/>
      <c r="L22" s="436">
        <f t="shared" si="0"/>
        <v>69</v>
      </c>
      <c r="M22" s="433">
        <v>73</v>
      </c>
      <c r="N22" s="370">
        <v>24</v>
      </c>
      <c r="O22" s="370">
        <v>15</v>
      </c>
      <c r="P22" s="370">
        <v>18</v>
      </c>
      <c r="Q22" s="370">
        <v>12</v>
      </c>
      <c r="R22" s="370">
        <v>23</v>
      </c>
      <c r="S22" s="223"/>
      <c r="T22" s="223"/>
      <c r="U22" s="223"/>
      <c r="V22" s="223"/>
      <c r="W22" s="436">
        <f t="shared" si="1"/>
        <v>92</v>
      </c>
    </row>
    <row r="23" spans="2:23">
      <c r="B23" s="433">
        <v>21</v>
      </c>
      <c r="C23" s="370">
        <v>37</v>
      </c>
      <c r="D23" s="370">
        <v>12</v>
      </c>
      <c r="E23" s="370">
        <v>10</v>
      </c>
      <c r="F23" s="370">
        <v>10</v>
      </c>
      <c r="G23" s="370">
        <v>29</v>
      </c>
      <c r="H23" s="223"/>
      <c r="I23" s="223"/>
      <c r="J23" s="223"/>
      <c r="K23" s="223"/>
      <c r="L23" s="436">
        <f t="shared" si="0"/>
        <v>98</v>
      </c>
      <c r="M23" s="433">
        <v>74</v>
      </c>
      <c r="N23" s="370">
        <v>21</v>
      </c>
      <c r="O23" s="370">
        <v>12</v>
      </c>
      <c r="P23" s="370">
        <v>10</v>
      </c>
      <c r="Q23" s="370">
        <v>8</v>
      </c>
      <c r="R23" s="370">
        <v>14</v>
      </c>
      <c r="S23" s="223"/>
      <c r="T23" s="223"/>
      <c r="U23" s="223"/>
      <c r="V23" s="223"/>
      <c r="W23" s="436">
        <f t="shared" si="1"/>
        <v>65</v>
      </c>
    </row>
    <row r="24" spans="2:23">
      <c r="B24" s="433">
        <v>22</v>
      </c>
      <c r="C24" s="370">
        <v>31</v>
      </c>
      <c r="D24" s="370">
        <v>15</v>
      </c>
      <c r="E24" s="370">
        <v>14</v>
      </c>
      <c r="F24" s="370">
        <v>5</v>
      </c>
      <c r="G24" s="370">
        <v>22</v>
      </c>
      <c r="H24" s="223"/>
      <c r="I24" s="223"/>
      <c r="J24" s="223"/>
      <c r="K24" s="223"/>
      <c r="L24" s="436">
        <f t="shared" si="0"/>
        <v>87</v>
      </c>
      <c r="M24" s="433">
        <v>75</v>
      </c>
      <c r="N24" s="370">
        <v>12</v>
      </c>
      <c r="O24" s="370">
        <v>6</v>
      </c>
      <c r="P24" s="370">
        <v>9</v>
      </c>
      <c r="Q24" s="370">
        <v>10</v>
      </c>
      <c r="R24" s="370">
        <v>11</v>
      </c>
      <c r="S24" s="223"/>
      <c r="T24" s="223"/>
      <c r="U24" s="223"/>
      <c r="V24" s="223"/>
      <c r="W24" s="436">
        <f t="shared" si="1"/>
        <v>48</v>
      </c>
    </row>
    <row r="25" spans="2:23">
      <c r="B25" s="433">
        <v>23</v>
      </c>
      <c r="C25" s="370">
        <v>46</v>
      </c>
      <c r="D25" s="370">
        <v>26</v>
      </c>
      <c r="E25" s="370">
        <v>12</v>
      </c>
      <c r="F25" s="370">
        <v>17</v>
      </c>
      <c r="G25" s="370">
        <v>22</v>
      </c>
      <c r="H25" s="223"/>
      <c r="I25" s="223"/>
      <c r="J25" s="223"/>
      <c r="K25" s="223"/>
      <c r="L25" s="436">
        <f t="shared" si="0"/>
        <v>123</v>
      </c>
      <c r="M25" s="433">
        <v>76</v>
      </c>
      <c r="N25" s="370">
        <v>17</v>
      </c>
      <c r="O25" s="370">
        <v>16</v>
      </c>
      <c r="P25" s="370">
        <v>11</v>
      </c>
      <c r="Q25" s="370">
        <v>6</v>
      </c>
      <c r="R25" s="370">
        <v>15</v>
      </c>
      <c r="S25" s="223"/>
      <c r="T25" s="223"/>
      <c r="U25" s="223"/>
      <c r="V25" s="223"/>
      <c r="W25" s="436">
        <f t="shared" si="1"/>
        <v>65</v>
      </c>
    </row>
    <row r="26" spans="2:23">
      <c r="B26" s="433">
        <v>24</v>
      </c>
      <c r="C26" s="370">
        <v>55</v>
      </c>
      <c r="D26" s="370">
        <v>27</v>
      </c>
      <c r="E26" s="370">
        <v>13</v>
      </c>
      <c r="F26" s="370">
        <v>16</v>
      </c>
      <c r="G26" s="370">
        <v>29</v>
      </c>
      <c r="H26" s="223"/>
      <c r="I26" s="223"/>
      <c r="J26" s="223"/>
      <c r="K26" s="223"/>
      <c r="L26" s="436">
        <f t="shared" si="0"/>
        <v>140</v>
      </c>
      <c r="M26" s="433">
        <v>77</v>
      </c>
      <c r="N26" s="370">
        <v>13</v>
      </c>
      <c r="O26" s="370">
        <v>14</v>
      </c>
      <c r="P26" s="370">
        <v>19</v>
      </c>
      <c r="Q26" s="370">
        <v>13</v>
      </c>
      <c r="R26" s="370">
        <v>14</v>
      </c>
      <c r="S26" s="223"/>
      <c r="T26" s="223"/>
      <c r="U26" s="223"/>
      <c r="V26" s="223"/>
      <c r="W26" s="436">
        <f t="shared" si="1"/>
        <v>73</v>
      </c>
    </row>
    <row r="27" spans="2:23">
      <c r="B27" s="433">
        <v>25</v>
      </c>
      <c r="C27" s="370">
        <v>54</v>
      </c>
      <c r="D27" s="370">
        <v>29</v>
      </c>
      <c r="E27" s="370">
        <v>9</v>
      </c>
      <c r="F27" s="370">
        <v>18</v>
      </c>
      <c r="G27" s="370">
        <v>18</v>
      </c>
      <c r="H27" s="223"/>
      <c r="I27" s="223"/>
      <c r="J27" s="223"/>
      <c r="K27" s="223"/>
      <c r="L27" s="436">
        <f t="shared" si="0"/>
        <v>128</v>
      </c>
      <c r="M27" s="433">
        <v>78</v>
      </c>
      <c r="N27" s="370">
        <v>12</v>
      </c>
      <c r="O27" s="370">
        <v>15</v>
      </c>
      <c r="P27" s="370">
        <v>13</v>
      </c>
      <c r="Q27" s="370">
        <v>13</v>
      </c>
      <c r="R27" s="370">
        <v>17</v>
      </c>
      <c r="S27" s="223"/>
      <c r="T27" s="223"/>
      <c r="U27" s="223"/>
      <c r="V27" s="223"/>
      <c r="W27" s="436">
        <f t="shared" si="1"/>
        <v>70</v>
      </c>
    </row>
    <row r="28" spans="2:23">
      <c r="B28" s="433">
        <v>26</v>
      </c>
      <c r="C28" s="370">
        <v>35</v>
      </c>
      <c r="D28" s="370">
        <v>24</v>
      </c>
      <c r="E28" s="370">
        <v>16</v>
      </c>
      <c r="F28" s="370">
        <v>23</v>
      </c>
      <c r="G28" s="370">
        <v>22</v>
      </c>
      <c r="H28" s="223"/>
      <c r="I28" s="223"/>
      <c r="J28" s="223"/>
      <c r="K28" s="223"/>
      <c r="L28" s="436">
        <f t="shared" si="0"/>
        <v>120</v>
      </c>
      <c r="M28" s="433">
        <v>79</v>
      </c>
      <c r="N28" s="370">
        <v>18</v>
      </c>
      <c r="O28" s="370">
        <v>14</v>
      </c>
      <c r="P28" s="370">
        <v>6</v>
      </c>
      <c r="Q28" s="370">
        <v>10</v>
      </c>
      <c r="R28" s="370">
        <v>8</v>
      </c>
      <c r="S28" s="223"/>
      <c r="T28" s="223"/>
      <c r="U28" s="223"/>
      <c r="V28" s="223"/>
      <c r="W28" s="436">
        <f t="shared" si="1"/>
        <v>56</v>
      </c>
    </row>
    <row r="29" spans="2:23">
      <c r="B29" s="433">
        <v>27</v>
      </c>
      <c r="C29" s="370">
        <v>41</v>
      </c>
      <c r="D29" s="370">
        <v>33</v>
      </c>
      <c r="E29" s="370">
        <v>16</v>
      </c>
      <c r="F29" s="370">
        <v>10</v>
      </c>
      <c r="G29" s="370">
        <v>16</v>
      </c>
      <c r="H29" s="223"/>
      <c r="I29" s="223"/>
      <c r="J29" s="223"/>
      <c r="K29" s="223"/>
      <c r="L29" s="436">
        <f t="shared" si="0"/>
        <v>116</v>
      </c>
      <c r="M29" s="433">
        <v>80</v>
      </c>
      <c r="N29" s="370">
        <v>12</v>
      </c>
      <c r="O29" s="370">
        <v>13</v>
      </c>
      <c r="P29" s="370">
        <v>12</v>
      </c>
      <c r="Q29" s="370">
        <v>7</v>
      </c>
      <c r="R29" s="370">
        <v>12</v>
      </c>
      <c r="S29" s="223"/>
      <c r="T29" s="223"/>
      <c r="U29" s="223"/>
      <c r="V29" s="223"/>
      <c r="W29" s="436">
        <f t="shared" si="1"/>
        <v>56</v>
      </c>
    </row>
    <row r="30" spans="2:23">
      <c r="B30" s="433">
        <v>28</v>
      </c>
      <c r="C30" s="370">
        <v>43</v>
      </c>
      <c r="D30" s="370">
        <v>29</v>
      </c>
      <c r="E30" s="370">
        <v>14</v>
      </c>
      <c r="F30" s="370">
        <v>17</v>
      </c>
      <c r="G30" s="370">
        <v>32</v>
      </c>
      <c r="H30" s="223"/>
      <c r="I30" s="223"/>
      <c r="J30" s="223"/>
      <c r="K30" s="223"/>
      <c r="L30" s="436">
        <f t="shared" si="0"/>
        <v>135</v>
      </c>
      <c r="M30" s="433">
        <v>81</v>
      </c>
      <c r="N30" s="370">
        <v>8</v>
      </c>
      <c r="O30" s="370">
        <v>9</v>
      </c>
      <c r="P30" s="370">
        <v>8</v>
      </c>
      <c r="Q30" s="370">
        <v>1</v>
      </c>
      <c r="R30" s="370">
        <v>9</v>
      </c>
      <c r="S30" s="223"/>
      <c r="T30" s="223"/>
      <c r="U30" s="223"/>
      <c r="V30" s="223"/>
      <c r="W30" s="436">
        <f t="shared" si="1"/>
        <v>35</v>
      </c>
    </row>
    <row r="31" spans="2:23">
      <c r="B31" s="433">
        <v>29</v>
      </c>
      <c r="C31" s="370">
        <v>49</v>
      </c>
      <c r="D31" s="370">
        <v>30</v>
      </c>
      <c r="E31" s="370">
        <v>19</v>
      </c>
      <c r="F31" s="370">
        <v>14</v>
      </c>
      <c r="G31" s="370">
        <v>19</v>
      </c>
      <c r="H31" s="223"/>
      <c r="I31" s="223"/>
      <c r="J31" s="223"/>
      <c r="K31" s="223"/>
      <c r="L31" s="436">
        <f t="shared" si="0"/>
        <v>131</v>
      </c>
      <c r="M31" s="433">
        <v>82</v>
      </c>
      <c r="N31" s="370">
        <v>14</v>
      </c>
      <c r="O31" s="370">
        <v>11</v>
      </c>
      <c r="P31" s="370">
        <v>7</v>
      </c>
      <c r="Q31" s="370">
        <v>7</v>
      </c>
      <c r="R31" s="370">
        <v>9</v>
      </c>
      <c r="S31" s="223"/>
      <c r="T31" s="223"/>
      <c r="U31" s="223"/>
      <c r="V31" s="223"/>
      <c r="W31" s="436">
        <f t="shared" si="1"/>
        <v>48</v>
      </c>
    </row>
    <row r="32" spans="2:23">
      <c r="B32" s="433">
        <v>30</v>
      </c>
      <c r="C32" s="370">
        <v>33</v>
      </c>
      <c r="D32" s="370">
        <v>28</v>
      </c>
      <c r="E32" s="370">
        <v>14</v>
      </c>
      <c r="F32" s="370">
        <v>18</v>
      </c>
      <c r="G32" s="370">
        <v>19</v>
      </c>
      <c r="H32" s="223"/>
      <c r="I32" s="223"/>
      <c r="J32" s="223"/>
      <c r="K32" s="223"/>
      <c r="L32" s="436">
        <f t="shared" si="0"/>
        <v>112</v>
      </c>
      <c r="M32" s="433">
        <v>83</v>
      </c>
      <c r="N32" s="370">
        <v>20</v>
      </c>
      <c r="O32" s="370">
        <v>13</v>
      </c>
      <c r="P32" s="370">
        <v>7</v>
      </c>
      <c r="Q32" s="370">
        <v>8</v>
      </c>
      <c r="R32" s="370">
        <v>9</v>
      </c>
      <c r="S32" s="223"/>
      <c r="T32" s="223"/>
      <c r="U32" s="223"/>
      <c r="V32" s="223"/>
      <c r="W32" s="436">
        <f t="shared" si="1"/>
        <v>57</v>
      </c>
    </row>
    <row r="33" spans="2:23">
      <c r="B33" s="433">
        <v>31</v>
      </c>
      <c r="C33" s="370">
        <v>36</v>
      </c>
      <c r="D33" s="370">
        <v>29</v>
      </c>
      <c r="E33" s="370">
        <v>7</v>
      </c>
      <c r="F33" s="370">
        <v>12</v>
      </c>
      <c r="G33" s="370">
        <v>27</v>
      </c>
      <c r="H33" s="223"/>
      <c r="I33" s="223"/>
      <c r="J33" s="223"/>
      <c r="K33" s="223"/>
      <c r="L33" s="436">
        <f t="shared" si="0"/>
        <v>111</v>
      </c>
      <c r="M33" s="433">
        <v>84</v>
      </c>
      <c r="N33" s="370">
        <v>13</v>
      </c>
      <c r="O33" s="370">
        <v>7</v>
      </c>
      <c r="P33" s="370">
        <v>7</v>
      </c>
      <c r="Q33" s="370">
        <v>7</v>
      </c>
      <c r="R33" s="370">
        <v>10</v>
      </c>
      <c r="S33" s="223"/>
      <c r="T33" s="223"/>
      <c r="U33" s="223"/>
      <c r="V33" s="223"/>
      <c r="W33" s="436">
        <f t="shared" si="1"/>
        <v>44</v>
      </c>
    </row>
    <row r="34" spans="2:23">
      <c r="B34" s="433">
        <v>32</v>
      </c>
      <c r="C34" s="370">
        <v>40</v>
      </c>
      <c r="D34" s="370">
        <v>29</v>
      </c>
      <c r="E34" s="370">
        <v>19</v>
      </c>
      <c r="F34" s="370">
        <v>13</v>
      </c>
      <c r="G34" s="370">
        <v>16</v>
      </c>
      <c r="H34" s="223"/>
      <c r="I34" s="223"/>
      <c r="J34" s="223"/>
      <c r="K34" s="223"/>
      <c r="L34" s="436">
        <f t="shared" si="0"/>
        <v>117</v>
      </c>
      <c r="M34" s="433">
        <v>85</v>
      </c>
      <c r="N34" s="370">
        <v>2</v>
      </c>
      <c r="O34" s="370">
        <v>8</v>
      </c>
      <c r="P34" s="370">
        <v>9</v>
      </c>
      <c r="Q34" s="370">
        <v>2</v>
      </c>
      <c r="R34" s="370">
        <v>10</v>
      </c>
      <c r="S34" s="223"/>
      <c r="T34" s="223"/>
      <c r="U34" s="223"/>
      <c r="V34" s="223"/>
      <c r="W34" s="436">
        <f t="shared" si="1"/>
        <v>31</v>
      </c>
    </row>
    <row r="35" spans="2:23">
      <c r="B35" s="433">
        <v>33</v>
      </c>
      <c r="C35" s="370">
        <v>40</v>
      </c>
      <c r="D35" s="370">
        <v>14</v>
      </c>
      <c r="E35" s="370">
        <v>16</v>
      </c>
      <c r="F35" s="370">
        <v>13</v>
      </c>
      <c r="G35" s="370">
        <v>19</v>
      </c>
      <c r="H35" s="223"/>
      <c r="I35" s="223"/>
      <c r="J35" s="223"/>
      <c r="K35" s="223"/>
      <c r="L35" s="436">
        <f t="shared" si="0"/>
        <v>102</v>
      </c>
      <c r="M35" s="433">
        <v>86</v>
      </c>
      <c r="N35" s="370">
        <v>10</v>
      </c>
      <c r="O35" s="370">
        <v>9</v>
      </c>
      <c r="P35" s="370">
        <v>7</v>
      </c>
      <c r="Q35" s="370">
        <v>3</v>
      </c>
      <c r="R35" s="370">
        <v>5</v>
      </c>
      <c r="S35" s="223"/>
      <c r="T35" s="223"/>
      <c r="U35" s="223"/>
      <c r="V35" s="223"/>
      <c r="W35" s="436">
        <f t="shared" si="1"/>
        <v>34</v>
      </c>
    </row>
    <row r="36" spans="2:23">
      <c r="B36" s="433">
        <v>34</v>
      </c>
      <c r="C36" s="370">
        <v>46</v>
      </c>
      <c r="D36" s="370">
        <v>28</v>
      </c>
      <c r="E36" s="370">
        <v>17</v>
      </c>
      <c r="F36" s="370">
        <v>9</v>
      </c>
      <c r="G36" s="370">
        <v>19</v>
      </c>
      <c r="H36" s="223"/>
      <c r="I36" s="223"/>
      <c r="J36" s="223"/>
      <c r="K36" s="223"/>
      <c r="L36" s="436">
        <f t="shared" si="0"/>
        <v>119</v>
      </c>
      <c r="M36" s="433">
        <v>87</v>
      </c>
      <c r="N36" s="370">
        <v>12</v>
      </c>
      <c r="O36" s="370">
        <v>12</v>
      </c>
      <c r="P36" s="370">
        <v>6</v>
      </c>
      <c r="Q36" s="370">
        <v>1</v>
      </c>
      <c r="R36" s="370">
        <v>6</v>
      </c>
      <c r="S36" s="223"/>
      <c r="T36" s="223"/>
      <c r="U36" s="223"/>
      <c r="V36" s="223"/>
      <c r="W36" s="436">
        <f t="shared" si="1"/>
        <v>37</v>
      </c>
    </row>
    <row r="37" spans="2:23">
      <c r="B37" s="433">
        <v>35</v>
      </c>
      <c r="C37" s="370">
        <v>42</v>
      </c>
      <c r="D37" s="370">
        <v>27</v>
      </c>
      <c r="E37" s="370">
        <v>8</v>
      </c>
      <c r="F37" s="370">
        <v>11</v>
      </c>
      <c r="G37" s="370">
        <v>15</v>
      </c>
      <c r="H37" s="223"/>
      <c r="I37" s="223"/>
      <c r="J37" s="223"/>
      <c r="K37" s="223"/>
      <c r="L37" s="436">
        <f t="shared" si="0"/>
        <v>103</v>
      </c>
      <c r="M37" s="433">
        <v>88</v>
      </c>
      <c r="N37" s="370">
        <v>8</v>
      </c>
      <c r="O37" s="370">
        <v>8</v>
      </c>
      <c r="P37" s="370">
        <v>2</v>
      </c>
      <c r="Q37" s="370">
        <v>4</v>
      </c>
      <c r="R37" s="370">
        <v>6</v>
      </c>
      <c r="S37" s="223"/>
      <c r="T37" s="223"/>
      <c r="U37" s="223"/>
      <c r="V37" s="223"/>
      <c r="W37" s="436">
        <f t="shared" si="1"/>
        <v>28</v>
      </c>
    </row>
    <row r="38" spans="2:23">
      <c r="B38" s="433">
        <v>36</v>
      </c>
      <c r="C38" s="370">
        <v>33</v>
      </c>
      <c r="D38" s="370">
        <v>21</v>
      </c>
      <c r="E38" s="370">
        <v>16</v>
      </c>
      <c r="F38" s="370">
        <v>8</v>
      </c>
      <c r="G38" s="370">
        <v>27</v>
      </c>
      <c r="H38" s="223"/>
      <c r="I38" s="223"/>
      <c r="J38" s="223"/>
      <c r="K38" s="223"/>
      <c r="L38" s="436">
        <f t="shared" si="0"/>
        <v>105</v>
      </c>
      <c r="M38" s="433">
        <v>89</v>
      </c>
      <c r="N38" s="370">
        <v>8</v>
      </c>
      <c r="O38" s="370">
        <v>7</v>
      </c>
      <c r="P38" s="370">
        <v>2</v>
      </c>
      <c r="Q38" s="370">
        <v>8</v>
      </c>
      <c r="R38" s="370">
        <v>3</v>
      </c>
      <c r="S38" s="223"/>
      <c r="T38" s="223"/>
      <c r="U38" s="223"/>
      <c r="V38" s="223"/>
      <c r="W38" s="436">
        <f t="shared" si="1"/>
        <v>28</v>
      </c>
    </row>
    <row r="39" spans="2:23">
      <c r="B39" s="433">
        <v>37</v>
      </c>
      <c r="C39" s="370">
        <v>36</v>
      </c>
      <c r="D39" s="370">
        <v>36</v>
      </c>
      <c r="E39" s="370">
        <v>15</v>
      </c>
      <c r="F39" s="370">
        <v>19</v>
      </c>
      <c r="G39" s="370">
        <v>30</v>
      </c>
      <c r="H39" s="223"/>
      <c r="I39" s="223"/>
      <c r="J39" s="223"/>
      <c r="K39" s="223"/>
      <c r="L39" s="436">
        <f t="shared" si="0"/>
        <v>136</v>
      </c>
      <c r="M39" s="433">
        <v>90</v>
      </c>
      <c r="N39" s="370">
        <v>6</v>
      </c>
      <c r="O39" s="370">
        <v>5</v>
      </c>
      <c r="P39" s="370">
        <v>2</v>
      </c>
      <c r="Q39" s="370">
        <v>4</v>
      </c>
      <c r="R39" s="370">
        <v>3</v>
      </c>
      <c r="S39" s="223"/>
      <c r="T39" s="223"/>
      <c r="U39" s="223"/>
      <c r="V39" s="223"/>
      <c r="W39" s="436">
        <f t="shared" si="1"/>
        <v>20</v>
      </c>
    </row>
    <row r="40" spans="2:23">
      <c r="B40" s="433">
        <v>38</v>
      </c>
      <c r="C40" s="370">
        <v>41</v>
      </c>
      <c r="D40" s="370">
        <v>18</v>
      </c>
      <c r="E40" s="370">
        <v>23</v>
      </c>
      <c r="F40" s="370">
        <v>16</v>
      </c>
      <c r="G40" s="370">
        <v>28</v>
      </c>
      <c r="H40" s="223"/>
      <c r="I40" s="223"/>
      <c r="J40" s="223"/>
      <c r="K40" s="223"/>
      <c r="L40" s="436">
        <f t="shared" si="0"/>
        <v>126</v>
      </c>
      <c r="M40" s="433">
        <v>91</v>
      </c>
      <c r="N40" s="370">
        <v>3</v>
      </c>
      <c r="O40" s="370">
        <v>3</v>
      </c>
      <c r="P40" s="370">
        <v>4</v>
      </c>
      <c r="Q40" s="370">
        <v>7</v>
      </c>
      <c r="R40" s="370">
        <v>5</v>
      </c>
      <c r="S40" s="223"/>
      <c r="T40" s="223"/>
      <c r="U40" s="223"/>
      <c r="V40" s="223"/>
      <c r="W40" s="436">
        <f t="shared" si="1"/>
        <v>22</v>
      </c>
    </row>
    <row r="41" spans="2:23">
      <c r="B41" s="433">
        <v>39</v>
      </c>
      <c r="C41" s="370">
        <v>44</v>
      </c>
      <c r="D41" s="370">
        <v>25</v>
      </c>
      <c r="E41" s="370">
        <v>20</v>
      </c>
      <c r="F41" s="370">
        <v>20</v>
      </c>
      <c r="G41" s="370">
        <v>27</v>
      </c>
      <c r="H41" s="223"/>
      <c r="I41" s="223"/>
      <c r="J41" s="223"/>
      <c r="K41" s="223"/>
      <c r="L41" s="436">
        <f t="shared" si="0"/>
        <v>136</v>
      </c>
      <c r="M41" s="433">
        <v>92</v>
      </c>
      <c r="N41" s="370">
        <v>4</v>
      </c>
      <c r="O41" s="370">
        <v>1</v>
      </c>
      <c r="P41" s="370">
        <v>2</v>
      </c>
      <c r="Q41" s="370">
        <v>3</v>
      </c>
      <c r="R41" s="370">
        <v>4</v>
      </c>
      <c r="S41" s="223"/>
      <c r="T41" s="223"/>
      <c r="U41" s="223"/>
      <c r="V41" s="223"/>
      <c r="W41" s="436">
        <f t="shared" si="1"/>
        <v>14</v>
      </c>
    </row>
    <row r="42" spans="2:23">
      <c r="B42" s="433">
        <v>40</v>
      </c>
      <c r="C42" s="370">
        <v>32</v>
      </c>
      <c r="D42" s="370">
        <v>20</v>
      </c>
      <c r="E42" s="370">
        <v>11</v>
      </c>
      <c r="F42" s="370">
        <v>15</v>
      </c>
      <c r="G42" s="370">
        <v>15</v>
      </c>
      <c r="H42" s="223"/>
      <c r="I42" s="223"/>
      <c r="J42" s="223"/>
      <c r="K42" s="223"/>
      <c r="L42" s="436">
        <f t="shared" si="0"/>
        <v>93</v>
      </c>
      <c r="M42" s="433">
        <v>93</v>
      </c>
      <c r="N42" s="370">
        <v>1</v>
      </c>
      <c r="O42" s="370">
        <v>5</v>
      </c>
      <c r="P42" s="370">
        <v>2</v>
      </c>
      <c r="Q42" s="370">
        <v>3</v>
      </c>
      <c r="R42" s="370">
        <v>3</v>
      </c>
      <c r="S42" s="223"/>
      <c r="T42" s="223"/>
      <c r="U42" s="223"/>
      <c r="V42" s="223"/>
      <c r="W42" s="436">
        <f t="shared" si="1"/>
        <v>14</v>
      </c>
    </row>
    <row r="43" spans="2:23">
      <c r="B43" s="433">
        <v>41</v>
      </c>
      <c r="C43" s="370">
        <v>27</v>
      </c>
      <c r="D43" s="370">
        <v>16</v>
      </c>
      <c r="E43" s="370">
        <v>18</v>
      </c>
      <c r="F43" s="370">
        <v>18</v>
      </c>
      <c r="G43" s="370">
        <v>26</v>
      </c>
      <c r="H43" s="223"/>
      <c r="I43" s="223"/>
      <c r="J43" s="223"/>
      <c r="K43" s="223"/>
      <c r="L43" s="436">
        <f t="shared" si="0"/>
        <v>105</v>
      </c>
      <c r="M43" s="433">
        <v>94</v>
      </c>
      <c r="N43" s="370">
        <v>4</v>
      </c>
      <c r="O43" s="370">
        <v>0</v>
      </c>
      <c r="P43" s="370">
        <v>1</v>
      </c>
      <c r="Q43" s="370">
        <v>1</v>
      </c>
      <c r="R43" s="370">
        <v>2</v>
      </c>
      <c r="S43" s="223"/>
      <c r="T43" s="223"/>
      <c r="U43" s="223"/>
      <c r="V43" s="223"/>
      <c r="W43" s="436">
        <f t="shared" si="1"/>
        <v>8</v>
      </c>
    </row>
    <row r="44" spans="2:23">
      <c r="B44" s="433">
        <v>42</v>
      </c>
      <c r="C44" s="370">
        <v>33</v>
      </c>
      <c r="D44" s="370">
        <v>19</v>
      </c>
      <c r="E44" s="370">
        <v>17</v>
      </c>
      <c r="F44" s="370">
        <v>9</v>
      </c>
      <c r="G44" s="370">
        <v>25</v>
      </c>
      <c r="H44" s="223"/>
      <c r="I44" s="223"/>
      <c r="J44" s="223"/>
      <c r="K44" s="223"/>
      <c r="L44" s="436">
        <f t="shared" si="0"/>
        <v>103</v>
      </c>
      <c r="M44" s="433">
        <v>95</v>
      </c>
      <c r="N44" s="370">
        <v>4</v>
      </c>
      <c r="O44" s="370">
        <v>1</v>
      </c>
      <c r="P44" s="370">
        <v>1</v>
      </c>
      <c r="Q44" s="370">
        <v>2</v>
      </c>
      <c r="R44" s="370">
        <v>1</v>
      </c>
      <c r="S44" s="223"/>
      <c r="T44" s="223"/>
      <c r="U44" s="223"/>
      <c r="V44" s="223"/>
      <c r="W44" s="436">
        <f t="shared" si="1"/>
        <v>9</v>
      </c>
    </row>
    <row r="45" spans="2:23">
      <c r="B45" s="433">
        <v>43</v>
      </c>
      <c r="C45" s="370">
        <v>27</v>
      </c>
      <c r="D45" s="370">
        <v>24</v>
      </c>
      <c r="E45" s="370">
        <v>16</v>
      </c>
      <c r="F45" s="370">
        <v>16</v>
      </c>
      <c r="G45" s="370">
        <v>23</v>
      </c>
      <c r="H45" s="223"/>
      <c r="I45" s="223"/>
      <c r="J45" s="223"/>
      <c r="K45" s="223"/>
      <c r="L45" s="436">
        <f t="shared" si="0"/>
        <v>106</v>
      </c>
      <c r="M45" s="433">
        <v>96</v>
      </c>
      <c r="N45" s="370">
        <v>2</v>
      </c>
      <c r="O45" s="370">
        <v>1</v>
      </c>
      <c r="P45" s="370">
        <v>0</v>
      </c>
      <c r="Q45" s="370">
        <v>1</v>
      </c>
      <c r="R45" s="370">
        <v>0</v>
      </c>
      <c r="S45" s="223"/>
      <c r="T45" s="223"/>
      <c r="U45" s="223"/>
      <c r="V45" s="223"/>
      <c r="W45" s="436">
        <f t="shared" si="1"/>
        <v>4</v>
      </c>
    </row>
    <row r="46" spans="2:23">
      <c r="B46" s="433">
        <v>44</v>
      </c>
      <c r="C46" s="370">
        <v>34</v>
      </c>
      <c r="D46" s="370">
        <v>21</v>
      </c>
      <c r="E46" s="370">
        <v>14</v>
      </c>
      <c r="F46" s="370">
        <v>15</v>
      </c>
      <c r="G46" s="370">
        <v>24</v>
      </c>
      <c r="H46" s="223"/>
      <c r="I46" s="223"/>
      <c r="J46" s="223"/>
      <c r="K46" s="223"/>
      <c r="L46" s="436">
        <f t="shared" si="0"/>
        <v>108</v>
      </c>
      <c r="M46" s="433">
        <v>97</v>
      </c>
      <c r="N46" s="370">
        <v>1</v>
      </c>
      <c r="O46" s="370">
        <v>1</v>
      </c>
      <c r="P46" s="370">
        <v>0</v>
      </c>
      <c r="Q46" s="370">
        <v>0</v>
      </c>
      <c r="R46" s="370">
        <v>0</v>
      </c>
      <c r="S46" s="223"/>
      <c r="T46" s="223"/>
      <c r="U46" s="223"/>
      <c r="V46" s="223"/>
      <c r="W46" s="436">
        <f t="shared" si="1"/>
        <v>2</v>
      </c>
    </row>
    <row r="47" spans="2:23">
      <c r="B47" s="433">
        <v>45</v>
      </c>
      <c r="C47" s="370">
        <v>33</v>
      </c>
      <c r="D47" s="370">
        <v>20</v>
      </c>
      <c r="E47" s="370">
        <v>14</v>
      </c>
      <c r="F47" s="370">
        <v>20</v>
      </c>
      <c r="G47" s="370">
        <v>26</v>
      </c>
      <c r="H47" s="223"/>
      <c r="I47" s="223"/>
      <c r="J47" s="223"/>
      <c r="K47" s="223"/>
      <c r="L47" s="436">
        <f t="shared" si="0"/>
        <v>113</v>
      </c>
      <c r="M47" s="433">
        <v>98</v>
      </c>
      <c r="N47" s="370">
        <v>1</v>
      </c>
      <c r="O47" s="370">
        <v>0</v>
      </c>
      <c r="P47" s="370">
        <v>0</v>
      </c>
      <c r="Q47" s="370">
        <v>0</v>
      </c>
      <c r="R47" s="370">
        <v>2</v>
      </c>
      <c r="S47" s="223"/>
      <c r="T47" s="223"/>
      <c r="U47" s="223"/>
      <c r="V47" s="223"/>
      <c r="W47" s="436">
        <f t="shared" si="1"/>
        <v>3</v>
      </c>
    </row>
    <row r="48" spans="2:23">
      <c r="B48" s="433">
        <v>46</v>
      </c>
      <c r="C48" s="370">
        <v>40</v>
      </c>
      <c r="D48" s="370">
        <v>14</v>
      </c>
      <c r="E48" s="370">
        <v>20</v>
      </c>
      <c r="F48" s="370">
        <v>20</v>
      </c>
      <c r="G48" s="370">
        <v>25</v>
      </c>
      <c r="H48" s="223"/>
      <c r="I48" s="223"/>
      <c r="J48" s="223"/>
      <c r="K48" s="223"/>
      <c r="L48" s="436">
        <f t="shared" si="0"/>
        <v>119</v>
      </c>
      <c r="M48" s="433">
        <v>99</v>
      </c>
      <c r="N48" s="370">
        <v>0</v>
      </c>
      <c r="O48" s="370">
        <v>0</v>
      </c>
      <c r="P48" s="370">
        <v>0</v>
      </c>
      <c r="Q48" s="370">
        <v>0</v>
      </c>
      <c r="R48" s="370">
        <v>0</v>
      </c>
      <c r="S48" s="223"/>
      <c r="T48" s="223"/>
      <c r="U48" s="223"/>
      <c r="V48" s="223"/>
      <c r="W48" s="436">
        <f t="shared" si="1"/>
        <v>0</v>
      </c>
    </row>
    <row r="49" spans="2:23">
      <c r="B49" s="433">
        <v>47</v>
      </c>
      <c r="C49" s="370">
        <v>40</v>
      </c>
      <c r="D49" s="370">
        <v>29</v>
      </c>
      <c r="E49" s="370">
        <v>18</v>
      </c>
      <c r="F49" s="370">
        <v>22</v>
      </c>
      <c r="G49" s="370">
        <v>30</v>
      </c>
      <c r="H49" s="223"/>
      <c r="I49" s="223"/>
      <c r="J49" s="223"/>
      <c r="K49" s="223"/>
      <c r="L49" s="436">
        <f t="shared" si="0"/>
        <v>139</v>
      </c>
      <c r="M49" s="433">
        <v>100</v>
      </c>
      <c r="N49" s="370">
        <v>0</v>
      </c>
      <c r="O49" s="370">
        <v>0</v>
      </c>
      <c r="P49" s="370">
        <v>0</v>
      </c>
      <c r="Q49" s="370">
        <v>1</v>
      </c>
      <c r="R49" s="370">
        <v>0</v>
      </c>
      <c r="S49" s="223"/>
      <c r="T49" s="223"/>
      <c r="U49" s="223"/>
      <c r="V49" s="223"/>
      <c r="W49" s="436">
        <f t="shared" si="1"/>
        <v>1</v>
      </c>
    </row>
    <row r="50" spans="2:23">
      <c r="B50" s="433">
        <v>48</v>
      </c>
      <c r="C50" s="370">
        <v>35</v>
      </c>
      <c r="D50" s="370">
        <v>39</v>
      </c>
      <c r="E50" s="370">
        <v>13</v>
      </c>
      <c r="F50" s="370">
        <v>26</v>
      </c>
      <c r="G50" s="370">
        <v>24</v>
      </c>
      <c r="H50" s="223"/>
      <c r="I50" s="223"/>
      <c r="J50" s="223"/>
      <c r="K50" s="223"/>
      <c r="L50" s="436">
        <f t="shared" si="0"/>
        <v>137</v>
      </c>
      <c r="M50" s="433">
        <v>101</v>
      </c>
      <c r="N50" s="370">
        <v>0</v>
      </c>
      <c r="O50" s="370">
        <v>0</v>
      </c>
      <c r="P50" s="370">
        <v>0</v>
      </c>
      <c r="Q50" s="370">
        <v>0</v>
      </c>
      <c r="R50" s="370">
        <v>0</v>
      </c>
      <c r="S50" s="223"/>
      <c r="T50" s="223"/>
      <c r="U50" s="223"/>
      <c r="V50" s="223"/>
      <c r="W50" s="436">
        <f t="shared" si="1"/>
        <v>0</v>
      </c>
    </row>
    <row r="51" spans="2:23">
      <c r="B51" s="433">
        <v>49</v>
      </c>
      <c r="C51" s="370">
        <v>36</v>
      </c>
      <c r="D51" s="370">
        <v>26</v>
      </c>
      <c r="E51" s="370">
        <v>16</v>
      </c>
      <c r="F51" s="370">
        <v>20</v>
      </c>
      <c r="G51" s="370">
        <v>30</v>
      </c>
      <c r="H51" s="223"/>
      <c r="I51" s="223"/>
      <c r="J51" s="223"/>
      <c r="K51" s="223"/>
      <c r="L51" s="436">
        <f t="shared" si="0"/>
        <v>128</v>
      </c>
      <c r="M51" s="433">
        <v>102</v>
      </c>
      <c r="N51" s="370">
        <v>0</v>
      </c>
      <c r="O51" s="370">
        <v>0</v>
      </c>
      <c r="P51" s="370">
        <v>0</v>
      </c>
      <c r="Q51" s="370">
        <v>0</v>
      </c>
      <c r="R51" s="370">
        <v>0</v>
      </c>
      <c r="S51" s="223"/>
      <c r="T51" s="223"/>
      <c r="U51" s="223"/>
      <c r="V51" s="223"/>
      <c r="W51" s="436">
        <f t="shared" si="1"/>
        <v>0</v>
      </c>
    </row>
    <row r="52" spans="2:23">
      <c r="B52" s="433">
        <v>50</v>
      </c>
      <c r="C52" s="370">
        <v>36</v>
      </c>
      <c r="D52" s="370">
        <v>19</v>
      </c>
      <c r="E52" s="370">
        <v>17</v>
      </c>
      <c r="F52" s="370">
        <v>11</v>
      </c>
      <c r="G52" s="370">
        <v>27</v>
      </c>
      <c r="H52" s="223"/>
      <c r="I52" s="223"/>
      <c r="J52" s="223"/>
      <c r="K52" s="223"/>
      <c r="L52" s="436">
        <f t="shared" si="0"/>
        <v>110</v>
      </c>
      <c r="M52" s="433">
        <v>103</v>
      </c>
      <c r="N52" s="370">
        <v>0</v>
      </c>
      <c r="O52" s="370">
        <v>0</v>
      </c>
      <c r="P52" s="370">
        <v>0</v>
      </c>
      <c r="Q52" s="370">
        <v>0</v>
      </c>
      <c r="R52" s="370">
        <v>1</v>
      </c>
      <c r="S52" s="223"/>
      <c r="T52" s="223"/>
      <c r="U52" s="223"/>
      <c r="V52" s="223"/>
      <c r="W52" s="436">
        <f t="shared" si="1"/>
        <v>1</v>
      </c>
    </row>
    <row r="53" spans="2:23">
      <c r="B53" s="433">
        <v>51</v>
      </c>
      <c r="C53" s="370">
        <v>30</v>
      </c>
      <c r="D53" s="370">
        <v>32</v>
      </c>
      <c r="E53" s="370">
        <v>16</v>
      </c>
      <c r="F53" s="370">
        <v>19</v>
      </c>
      <c r="G53" s="370">
        <v>30</v>
      </c>
      <c r="H53" s="223"/>
      <c r="I53" s="223"/>
      <c r="J53" s="223"/>
      <c r="K53" s="223"/>
      <c r="L53" s="436">
        <f t="shared" si="0"/>
        <v>127</v>
      </c>
      <c r="M53" s="432" t="s">
        <v>51</v>
      </c>
      <c r="N53" s="370">
        <v>0</v>
      </c>
      <c r="O53" s="370">
        <v>1</v>
      </c>
      <c r="P53" s="370">
        <v>0</v>
      </c>
      <c r="Q53" s="370">
        <v>0</v>
      </c>
      <c r="R53" s="370">
        <v>0</v>
      </c>
      <c r="S53" s="223"/>
      <c r="T53" s="223"/>
      <c r="U53" s="223"/>
      <c r="V53" s="223"/>
      <c r="W53" s="436">
        <f t="shared" si="1"/>
        <v>1</v>
      </c>
    </row>
    <row r="54" spans="2:23">
      <c r="B54" s="434">
        <v>52</v>
      </c>
      <c r="C54" s="370">
        <v>29</v>
      </c>
      <c r="D54" s="370">
        <v>19</v>
      </c>
      <c r="E54" s="370">
        <v>15</v>
      </c>
      <c r="F54" s="370">
        <v>15</v>
      </c>
      <c r="G54" s="370">
        <v>23</v>
      </c>
      <c r="H54" s="223"/>
      <c r="I54" s="223"/>
      <c r="J54" s="223"/>
      <c r="K54" s="223"/>
      <c r="L54" s="436">
        <f t="shared" si="0"/>
        <v>101</v>
      </c>
      <c r="M54" s="432" t="s">
        <v>54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225"/>
      <c r="T54" s="225"/>
      <c r="U54" s="225"/>
      <c r="V54" s="225"/>
      <c r="W54" s="436">
        <f t="shared" si="1"/>
        <v>0</v>
      </c>
    </row>
    <row r="55" spans="2:23">
      <c r="B55" s="89"/>
      <c r="C55" s="88"/>
      <c r="D55" s="88"/>
      <c r="E55" s="88"/>
      <c r="F55" s="88"/>
      <c r="G55" s="88"/>
      <c r="H55" s="93"/>
      <c r="I55" s="93"/>
      <c r="J55" s="93"/>
      <c r="K55" s="93"/>
      <c r="L55" s="90"/>
      <c r="M55" s="438" t="s">
        <v>52</v>
      </c>
      <c r="N55" s="439">
        <f>SUM(N2:N54,C2:C54)</f>
        <v>2319</v>
      </c>
      <c r="O55" s="439">
        <f>SUM(O2:O54,D2:D54)</f>
        <v>1565</v>
      </c>
      <c r="P55" s="439">
        <f>SUM(P2:P54,E2:E54)</f>
        <v>1096</v>
      </c>
      <c r="Q55" s="439">
        <f>SUM(Q2:Q54,F2:F54)</f>
        <v>1057</v>
      </c>
      <c r="R55" s="437">
        <f>SUM(R2:R54,G2:G54)</f>
        <v>1633</v>
      </c>
      <c r="S55" s="437"/>
      <c r="T55" s="437"/>
      <c r="U55" s="437"/>
      <c r="V55" s="437"/>
      <c r="W55" s="437">
        <f t="shared" si="1"/>
        <v>7670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  <ignoredError sqref="L3:L54 W2:W52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W55"/>
  <sheetViews>
    <sheetView view="pageLayout" zoomScale="70" zoomScaleNormal="100" zoomScalePageLayoutView="70" workbookViewId="0">
      <selection activeCell="S13" sqref="S13"/>
    </sheetView>
  </sheetViews>
  <sheetFormatPr defaultColWidth="7.625" defaultRowHeight="13.5"/>
  <cols>
    <col min="1" max="1" width="7.625" style="48"/>
    <col min="2" max="2" width="7.625" style="49" customWidth="1"/>
    <col min="3" max="12" width="7.625" style="50" customWidth="1"/>
    <col min="13" max="13" width="7.625" style="85" customWidth="1"/>
    <col min="14" max="16384" width="7.625" style="48"/>
  </cols>
  <sheetData>
    <row r="1" spans="2:23">
      <c r="B1" s="432" t="s">
        <v>53</v>
      </c>
      <c r="C1" s="435" t="s">
        <v>39</v>
      </c>
      <c r="D1" s="435" t="s">
        <v>20</v>
      </c>
      <c r="E1" s="435" t="s">
        <v>21</v>
      </c>
      <c r="F1" s="435" t="s">
        <v>22</v>
      </c>
      <c r="G1" s="435" t="s">
        <v>23</v>
      </c>
      <c r="H1" s="435"/>
      <c r="I1" s="435"/>
      <c r="J1" s="435"/>
      <c r="K1" s="435"/>
      <c r="L1" s="435" t="s">
        <v>1</v>
      </c>
      <c r="M1" s="432" t="s">
        <v>53</v>
      </c>
      <c r="N1" s="435" t="s">
        <v>39</v>
      </c>
      <c r="O1" s="435" t="s">
        <v>20</v>
      </c>
      <c r="P1" s="435" t="s">
        <v>21</v>
      </c>
      <c r="Q1" s="435" t="s">
        <v>22</v>
      </c>
      <c r="R1" s="435" t="s">
        <v>23</v>
      </c>
      <c r="S1" s="435"/>
      <c r="T1" s="435"/>
      <c r="U1" s="435"/>
      <c r="V1" s="435"/>
      <c r="W1" s="435" t="s">
        <v>1</v>
      </c>
    </row>
    <row r="2" spans="2:23">
      <c r="B2" s="433" t="s">
        <v>78</v>
      </c>
      <c r="C2" s="370">
        <v>15</v>
      </c>
      <c r="D2" s="370">
        <v>11</v>
      </c>
      <c r="E2" s="370">
        <v>5</v>
      </c>
      <c r="F2" s="370">
        <v>4</v>
      </c>
      <c r="G2" s="370">
        <v>5</v>
      </c>
      <c r="H2" s="223"/>
      <c r="I2" s="223"/>
      <c r="J2" s="223"/>
      <c r="K2" s="223"/>
      <c r="L2" s="436">
        <f>SUM(C2:K2)</f>
        <v>40</v>
      </c>
      <c r="M2" s="433">
        <v>53</v>
      </c>
      <c r="N2" s="370">
        <v>30</v>
      </c>
      <c r="O2" s="370">
        <v>26</v>
      </c>
      <c r="P2" s="370">
        <v>15</v>
      </c>
      <c r="Q2" s="370">
        <v>15</v>
      </c>
      <c r="R2" s="370">
        <v>31</v>
      </c>
      <c r="S2" s="223"/>
      <c r="T2" s="223"/>
      <c r="U2" s="223"/>
      <c r="V2" s="223"/>
      <c r="W2" s="436">
        <f>SUM(N2:V2)</f>
        <v>117</v>
      </c>
    </row>
    <row r="3" spans="2:23">
      <c r="B3" s="433">
        <v>1</v>
      </c>
      <c r="C3" s="370">
        <v>19</v>
      </c>
      <c r="D3" s="370">
        <v>10</v>
      </c>
      <c r="E3" s="370">
        <v>4</v>
      </c>
      <c r="F3" s="370">
        <v>3</v>
      </c>
      <c r="G3" s="370">
        <v>6</v>
      </c>
      <c r="H3" s="223"/>
      <c r="I3" s="223"/>
      <c r="J3" s="223"/>
      <c r="K3" s="223"/>
      <c r="L3" s="436">
        <f t="shared" ref="L3:L54" si="0">SUM(C3:K3)</f>
        <v>42</v>
      </c>
      <c r="M3" s="433">
        <v>54</v>
      </c>
      <c r="N3" s="370">
        <v>22</v>
      </c>
      <c r="O3" s="370">
        <v>22</v>
      </c>
      <c r="P3" s="370">
        <v>17</v>
      </c>
      <c r="Q3" s="370">
        <v>17</v>
      </c>
      <c r="R3" s="370">
        <v>29</v>
      </c>
      <c r="S3" s="223"/>
      <c r="T3" s="223"/>
      <c r="U3" s="223"/>
      <c r="V3" s="223"/>
      <c r="W3" s="436">
        <f t="shared" ref="W3:W55" si="1">SUM(N3:V3)</f>
        <v>107</v>
      </c>
    </row>
    <row r="4" spans="2:23">
      <c r="B4" s="433">
        <v>2</v>
      </c>
      <c r="C4" s="370">
        <v>20</v>
      </c>
      <c r="D4" s="370">
        <v>8</v>
      </c>
      <c r="E4" s="370">
        <v>7</v>
      </c>
      <c r="F4" s="370">
        <v>10</v>
      </c>
      <c r="G4" s="370">
        <v>8</v>
      </c>
      <c r="H4" s="223"/>
      <c r="I4" s="223"/>
      <c r="J4" s="223"/>
      <c r="K4" s="223"/>
      <c r="L4" s="436">
        <f t="shared" si="0"/>
        <v>53</v>
      </c>
      <c r="M4" s="433">
        <v>55</v>
      </c>
      <c r="N4" s="370">
        <v>39</v>
      </c>
      <c r="O4" s="370">
        <v>29</v>
      </c>
      <c r="P4" s="370">
        <v>17</v>
      </c>
      <c r="Q4" s="370">
        <v>23</v>
      </c>
      <c r="R4" s="370">
        <v>15</v>
      </c>
      <c r="S4" s="223"/>
      <c r="T4" s="223"/>
      <c r="U4" s="223"/>
      <c r="V4" s="223"/>
      <c r="W4" s="436">
        <f t="shared" si="1"/>
        <v>123</v>
      </c>
    </row>
    <row r="5" spans="2:23">
      <c r="B5" s="433">
        <v>3</v>
      </c>
      <c r="C5" s="370">
        <v>17</v>
      </c>
      <c r="D5" s="370">
        <v>7</v>
      </c>
      <c r="E5" s="370">
        <v>8</v>
      </c>
      <c r="F5" s="370">
        <v>3</v>
      </c>
      <c r="G5" s="370">
        <v>6</v>
      </c>
      <c r="H5" s="223"/>
      <c r="I5" s="223"/>
      <c r="J5" s="223"/>
      <c r="K5" s="223"/>
      <c r="L5" s="436">
        <f t="shared" si="0"/>
        <v>41</v>
      </c>
      <c r="M5" s="433">
        <v>56</v>
      </c>
      <c r="N5" s="370">
        <v>32</v>
      </c>
      <c r="O5" s="370">
        <v>25</v>
      </c>
      <c r="P5" s="370">
        <v>16</v>
      </c>
      <c r="Q5" s="370">
        <v>13</v>
      </c>
      <c r="R5" s="370">
        <v>20</v>
      </c>
      <c r="S5" s="223"/>
      <c r="T5" s="223"/>
      <c r="U5" s="223"/>
      <c r="V5" s="223"/>
      <c r="W5" s="436">
        <f t="shared" si="1"/>
        <v>106</v>
      </c>
    </row>
    <row r="6" spans="2:23">
      <c r="B6" s="433">
        <v>4</v>
      </c>
      <c r="C6" s="370">
        <v>13</v>
      </c>
      <c r="D6" s="370">
        <v>5</v>
      </c>
      <c r="E6" s="370">
        <v>9</v>
      </c>
      <c r="F6" s="370">
        <v>3</v>
      </c>
      <c r="G6" s="370">
        <v>10</v>
      </c>
      <c r="H6" s="223"/>
      <c r="I6" s="223"/>
      <c r="J6" s="223"/>
      <c r="K6" s="223"/>
      <c r="L6" s="436">
        <f t="shared" si="0"/>
        <v>40</v>
      </c>
      <c r="M6" s="433">
        <v>57</v>
      </c>
      <c r="N6" s="370">
        <v>24</v>
      </c>
      <c r="O6" s="370">
        <v>20</v>
      </c>
      <c r="P6" s="370">
        <v>20</v>
      </c>
      <c r="Q6" s="370">
        <v>17</v>
      </c>
      <c r="R6" s="370">
        <v>31</v>
      </c>
      <c r="S6" s="223"/>
      <c r="T6" s="223"/>
      <c r="U6" s="223"/>
      <c r="V6" s="223"/>
      <c r="W6" s="436">
        <f t="shared" si="1"/>
        <v>112</v>
      </c>
    </row>
    <row r="7" spans="2:23">
      <c r="B7" s="433">
        <v>5</v>
      </c>
      <c r="C7" s="370">
        <v>20</v>
      </c>
      <c r="D7" s="370">
        <v>10</v>
      </c>
      <c r="E7" s="370">
        <v>1</v>
      </c>
      <c r="F7" s="370">
        <v>9</v>
      </c>
      <c r="G7" s="370">
        <v>15</v>
      </c>
      <c r="H7" s="223"/>
      <c r="I7" s="223"/>
      <c r="J7" s="223"/>
      <c r="K7" s="223"/>
      <c r="L7" s="436">
        <f t="shared" si="0"/>
        <v>55</v>
      </c>
      <c r="M7" s="433">
        <v>58</v>
      </c>
      <c r="N7" s="370">
        <v>30</v>
      </c>
      <c r="O7" s="370">
        <v>28</v>
      </c>
      <c r="P7" s="370">
        <v>19</v>
      </c>
      <c r="Q7" s="370">
        <v>14</v>
      </c>
      <c r="R7" s="370">
        <v>20</v>
      </c>
      <c r="S7" s="223"/>
      <c r="T7" s="223"/>
      <c r="U7" s="223"/>
      <c r="V7" s="223"/>
      <c r="W7" s="436">
        <f t="shared" si="1"/>
        <v>111</v>
      </c>
    </row>
    <row r="8" spans="2:23">
      <c r="B8" s="433">
        <v>6</v>
      </c>
      <c r="C8" s="370">
        <v>14</v>
      </c>
      <c r="D8" s="370">
        <v>7</v>
      </c>
      <c r="E8" s="370">
        <v>7</v>
      </c>
      <c r="F8" s="370">
        <v>5</v>
      </c>
      <c r="G8" s="370">
        <v>10</v>
      </c>
      <c r="H8" s="223"/>
      <c r="I8" s="223"/>
      <c r="J8" s="223"/>
      <c r="K8" s="223"/>
      <c r="L8" s="436">
        <f t="shared" si="0"/>
        <v>43</v>
      </c>
      <c r="M8" s="433">
        <v>59</v>
      </c>
      <c r="N8" s="370">
        <v>25</v>
      </c>
      <c r="O8" s="370">
        <v>19</v>
      </c>
      <c r="P8" s="370">
        <v>12</v>
      </c>
      <c r="Q8" s="370">
        <v>8</v>
      </c>
      <c r="R8" s="370">
        <v>20</v>
      </c>
      <c r="S8" s="223"/>
      <c r="T8" s="223"/>
      <c r="U8" s="223"/>
      <c r="V8" s="223"/>
      <c r="W8" s="436">
        <f t="shared" si="1"/>
        <v>84</v>
      </c>
    </row>
    <row r="9" spans="2:23">
      <c r="B9" s="433">
        <v>7</v>
      </c>
      <c r="C9" s="370">
        <v>22</v>
      </c>
      <c r="D9" s="370">
        <v>8</v>
      </c>
      <c r="E9" s="370">
        <v>6</v>
      </c>
      <c r="F9" s="370">
        <v>7</v>
      </c>
      <c r="G9" s="370">
        <v>14</v>
      </c>
      <c r="H9" s="223"/>
      <c r="I9" s="223"/>
      <c r="J9" s="223"/>
      <c r="K9" s="223"/>
      <c r="L9" s="436">
        <f t="shared" si="0"/>
        <v>57</v>
      </c>
      <c r="M9" s="433">
        <v>60</v>
      </c>
      <c r="N9" s="370">
        <v>24</v>
      </c>
      <c r="O9" s="370">
        <v>21</v>
      </c>
      <c r="P9" s="370">
        <v>14</v>
      </c>
      <c r="Q9" s="370">
        <v>18</v>
      </c>
      <c r="R9" s="370">
        <v>18</v>
      </c>
      <c r="S9" s="223"/>
      <c r="T9" s="223"/>
      <c r="U9" s="223"/>
      <c r="V9" s="223"/>
      <c r="W9" s="436">
        <f t="shared" si="1"/>
        <v>95</v>
      </c>
    </row>
    <row r="10" spans="2:23">
      <c r="B10" s="433">
        <v>8</v>
      </c>
      <c r="C10" s="370">
        <v>8</v>
      </c>
      <c r="D10" s="370">
        <v>13</v>
      </c>
      <c r="E10" s="370">
        <v>6</v>
      </c>
      <c r="F10" s="370">
        <v>9</v>
      </c>
      <c r="G10" s="370">
        <v>12</v>
      </c>
      <c r="H10" s="223"/>
      <c r="I10" s="223"/>
      <c r="J10" s="223"/>
      <c r="K10" s="223"/>
      <c r="L10" s="436">
        <f t="shared" si="0"/>
        <v>48</v>
      </c>
      <c r="M10" s="433">
        <v>61</v>
      </c>
      <c r="N10" s="370">
        <v>30</v>
      </c>
      <c r="O10" s="370">
        <v>22</v>
      </c>
      <c r="P10" s="370">
        <v>23</v>
      </c>
      <c r="Q10" s="370">
        <v>11</v>
      </c>
      <c r="R10" s="370">
        <v>25</v>
      </c>
      <c r="S10" s="223"/>
      <c r="T10" s="223"/>
      <c r="U10" s="223"/>
      <c r="V10" s="223"/>
      <c r="W10" s="436">
        <f t="shared" si="1"/>
        <v>111</v>
      </c>
    </row>
    <row r="11" spans="2:23">
      <c r="B11" s="433">
        <v>9</v>
      </c>
      <c r="C11" s="370">
        <v>13</v>
      </c>
      <c r="D11" s="370">
        <v>7</v>
      </c>
      <c r="E11" s="370">
        <v>7</v>
      </c>
      <c r="F11" s="370">
        <v>12</v>
      </c>
      <c r="G11" s="370">
        <v>16</v>
      </c>
      <c r="H11" s="223"/>
      <c r="I11" s="223"/>
      <c r="J11" s="223"/>
      <c r="K11" s="223"/>
      <c r="L11" s="436">
        <f t="shared" si="0"/>
        <v>55</v>
      </c>
      <c r="M11" s="433">
        <v>62</v>
      </c>
      <c r="N11" s="370">
        <v>24</v>
      </c>
      <c r="O11" s="370">
        <v>17</v>
      </c>
      <c r="P11" s="370">
        <v>13</v>
      </c>
      <c r="Q11" s="370">
        <v>20</v>
      </c>
      <c r="R11" s="370">
        <v>22</v>
      </c>
      <c r="S11" s="223"/>
      <c r="T11" s="223"/>
      <c r="U11" s="223"/>
      <c r="V11" s="223"/>
      <c r="W11" s="436">
        <f t="shared" si="1"/>
        <v>96</v>
      </c>
    </row>
    <row r="12" spans="2:23">
      <c r="B12" s="433">
        <v>10</v>
      </c>
      <c r="C12" s="370">
        <v>19</v>
      </c>
      <c r="D12" s="370">
        <v>5</v>
      </c>
      <c r="E12" s="370">
        <v>10</v>
      </c>
      <c r="F12" s="370">
        <v>6</v>
      </c>
      <c r="G12" s="370">
        <v>8</v>
      </c>
      <c r="H12" s="223"/>
      <c r="I12" s="223"/>
      <c r="J12" s="223"/>
      <c r="K12" s="223"/>
      <c r="L12" s="436">
        <f t="shared" si="0"/>
        <v>48</v>
      </c>
      <c r="M12" s="433">
        <v>63</v>
      </c>
      <c r="N12" s="370">
        <v>22</v>
      </c>
      <c r="O12" s="370">
        <v>18</v>
      </c>
      <c r="P12" s="370">
        <v>18</v>
      </c>
      <c r="Q12" s="370">
        <v>10</v>
      </c>
      <c r="R12" s="370">
        <v>16</v>
      </c>
      <c r="S12" s="223"/>
      <c r="T12" s="223"/>
      <c r="U12" s="223"/>
      <c r="V12" s="223"/>
      <c r="W12" s="436">
        <f t="shared" si="1"/>
        <v>84</v>
      </c>
    </row>
    <row r="13" spans="2:23">
      <c r="B13" s="433">
        <v>11</v>
      </c>
      <c r="C13" s="370">
        <v>19</v>
      </c>
      <c r="D13" s="370">
        <v>9</v>
      </c>
      <c r="E13" s="370">
        <v>12</v>
      </c>
      <c r="F13" s="370">
        <v>8</v>
      </c>
      <c r="G13" s="370">
        <v>15</v>
      </c>
      <c r="H13" s="223"/>
      <c r="I13" s="223"/>
      <c r="J13" s="223"/>
      <c r="K13" s="223"/>
      <c r="L13" s="436">
        <f t="shared" si="0"/>
        <v>63</v>
      </c>
      <c r="M13" s="433">
        <v>64</v>
      </c>
      <c r="N13" s="370">
        <v>20</v>
      </c>
      <c r="O13" s="370">
        <v>13</v>
      </c>
      <c r="P13" s="370">
        <v>14</v>
      </c>
      <c r="Q13" s="370">
        <v>13</v>
      </c>
      <c r="R13" s="370">
        <v>9</v>
      </c>
      <c r="S13" s="223"/>
      <c r="T13" s="223"/>
      <c r="U13" s="223"/>
      <c r="V13" s="223"/>
      <c r="W13" s="436">
        <f t="shared" si="1"/>
        <v>69</v>
      </c>
    </row>
    <row r="14" spans="2:23">
      <c r="B14" s="433">
        <v>12</v>
      </c>
      <c r="C14" s="370">
        <v>15</v>
      </c>
      <c r="D14" s="370">
        <v>10</v>
      </c>
      <c r="E14" s="370">
        <v>8</v>
      </c>
      <c r="F14" s="370">
        <v>1</v>
      </c>
      <c r="G14" s="370">
        <v>13</v>
      </c>
      <c r="H14" s="223"/>
      <c r="I14" s="223"/>
      <c r="J14" s="223"/>
      <c r="K14" s="223"/>
      <c r="L14" s="436">
        <f t="shared" si="0"/>
        <v>47</v>
      </c>
      <c r="M14" s="433">
        <v>65</v>
      </c>
      <c r="N14" s="370">
        <v>18</v>
      </c>
      <c r="O14" s="370">
        <v>16</v>
      </c>
      <c r="P14" s="370">
        <v>13</v>
      </c>
      <c r="Q14" s="370">
        <v>10</v>
      </c>
      <c r="R14" s="370">
        <v>19</v>
      </c>
      <c r="S14" s="223"/>
      <c r="T14" s="223"/>
      <c r="U14" s="223"/>
      <c r="V14" s="223"/>
      <c r="W14" s="436">
        <f t="shared" si="1"/>
        <v>76</v>
      </c>
    </row>
    <row r="15" spans="2:23">
      <c r="B15" s="433">
        <v>13</v>
      </c>
      <c r="C15" s="370">
        <v>12</v>
      </c>
      <c r="D15" s="370">
        <v>7</v>
      </c>
      <c r="E15" s="370">
        <v>4</v>
      </c>
      <c r="F15" s="370">
        <v>6</v>
      </c>
      <c r="G15" s="370">
        <v>10</v>
      </c>
      <c r="H15" s="223"/>
      <c r="I15" s="223"/>
      <c r="J15" s="223"/>
      <c r="K15" s="223"/>
      <c r="L15" s="436">
        <f t="shared" si="0"/>
        <v>39</v>
      </c>
      <c r="M15" s="433">
        <v>66</v>
      </c>
      <c r="N15" s="370">
        <v>21</v>
      </c>
      <c r="O15" s="370">
        <v>15</v>
      </c>
      <c r="P15" s="370">
        <v>6</v>
      </c>
      <c r="Q15" s="370">
        <v>16</v>
      </c>
      <c r="R15" s="370">
        <v>16</v>
      </c>
      <c r="S15" s="223"/>
      <c r="T15" s="223"/>
      <c r="U15" s="223"/>
      <c r="V15" s="223"/>
      <c r="W15" s="436">
        <f t="shared" si="1"/>
        <v>74</v>
      </c>
    </row>
    <row r="16" spans="2:23">
      <c r="B16" s="433">
        <v>14</v>
      </c>
      <c r="C16" s="370">
        <v>11</v>
      </c>
      <c r="D16" s="370">
        <v>10</v>
      </c>
      <c r="E16" s="370">
        <v>9</v>
      </c>
      <c r="F16" s="370">
        <v>8</v>
      </c>
      <c r="G16" s="370">
        <v>12</v>
      </c>
      <c r="H16" s="223"/>
      <c r="I16" s="223"/>
      <c r="J16" s="223"/>
      <c r="K16" s="223"/>
      <c r="L16" s="436">
        <f t="shared" si="0"/>
        <v>50</v>
      </c>
      <c r="M16" s="433">
        <v>67</v>
      </c>
      <c r="N16" s="370">
        <v>28</v>
      </c>
      <c r="O16" s="370">
        <v>15</v>
      </c>
      <c r="P16" s="370">
        <v>9</v>
      </c>
      <c r="Q16" s="370">
        <v>7</v>
      </c>
      <c r="R16" s="370">
        <v>17</v>
      </c>
      <c r="S16" s="223"/>
      <c r="T16" s="223"/>
      <c r="U16" s="223"/>
      <c r="V16" s="223"/>
      <c r="W16" s="436">
        <f t="shared" si="1"/>
        <v>76</v>
      </c>
    </row>
    <row r="17" spans="2:23">
      <c r="B17" s="433">
        <v>15</v>
      </c>
      <c r="C17" s="370">
        <v>14</v>
      </c>
      <c r="D17" s="370">
        <v>7</v>
      </c>
      <c r="E17" s="370">
        <v>7</v>
      </c>
      <c r="F17" s="370">
        <v>2</v>
      </c>
      <c r="G17" s="370">
        <v>13</v>
      </c>
      <c r="H17" s="223"/>
      <c r="I17" s="223"/>
      <c r="J17" s="223"/>
      <c r="K17" s="223"/>
      <c r="L17" s="436">
        <f t="shared" si="0"/>
        <v>43</v>
      </c>
      <c r="M17" s="433">
        <v>68</v>
      </c>
      <c r="N17" s="370">
        <v>17</v>
      </c>
      <c r="O17" s="370">
        <v>12</v>
      </c>
      <c r="P17" s="370">
        <v>21</v>
      </c>
      <c r="Q17" s="370">
        <v>14</v>
      </c>
      <c r="R17" s="370">
        <v>14</v>
      </c>
      <c r="S17" s="223"/>
      <c r="T17" s="223"/>
      <c r="U17" s="223"/>
      <c r="V17" s="223"/>
      <c r="W17" s="436">
        <f t="shared" si="1"/>
        <v>78</v>
      </c>
    </row>
    <row r="18" spans="2:23">
      <c r="B18" s="433">
        <v>16</v>
      </c>
      <c r="C18" s="370">
        <v>8</v>
      </c>
      <c r="D18" s="370">
        <v>10</v>
      </c>
      <c r="E18" s="370">
        <v>10</v>
      </c>
      <c r="F18" s="370">
        <v>3</v>
      </c>
      <c r="G18" s="370">
        <v>11</v>
      </c>
      <c r="H18" s="223"/>
      <c r="I18" s="223"/>
      <c r="J18" s="223"/>
      <c r="K18" s="223"/>
      <c r="L18" s="436">
        <f t="shared" si="0"/>
        <v>42</v>
      </c>
      <c r="M18" s="433">
        <v>69</v>
      </c>
      <c r="N18" s="370">
        <v>19</v>
      </c>
      <c r="O18" s="370">
        <v>15</v>
      </c>
      <c r="P18" s="370">
        <v>16</v>
      </c>
      <c r="Q18" s="370">
        <v>7</v>
      </c>
      <c r="R18" s="370">
        <v>24</v>
      </c>
      <c r="S18" s="223"/>
      <c r="T18" s="223"/>
      <c r="U18" s="223"/>
      <c r="V18" s="223"/>
      <c r="W18" s="436">
        <f t="shared" si="1"/>
        <v>81</v>
      </c>
    </row>
    <row r="19" spans="2:23">
      <c r="B19" s="433">
        <v>17</v>
      </c>
      <c r="C19" s="370">
        <v>10</v>
      </c>
      <c r="D19" s="370">
        <v>7</v>
      </c>
      <c r="E19" s="370">
        <v>8</v>
      </c>
      <c r="F19" s="370">
        <v>8</v>
      </c>
      <c r="G19" s="370">
        <v>8</v>
      </c>
      <c r="H19" s="223"/>
      <c r="I19" s="223"/>
      <c r="J19" s="223"/>
      <c r="K19" s="223"/>
      <c r="L19" s="436">
        <f t="shared" si="0"/>
        <v>41</v>
      </c>
      <c r="M19" s="433">
        <v>70</v>
      </c>
      <c r="N19" s="370">
        <v>27</v>
      </c>
      <c r="O19" s="370">
        <v>16</v>
      </c>
      <c r="P19" s="370">
        <v>14</v>
      </c>
      <c r="Q19" s="370">
        <v>16</v>
      </c>
      <c r="R19" s="370">
        <v>14</v>
      </c>
      <c r="S19" s="223"/>
      <c r="T19" s="223"/>
      <c r="U19" s="223"/>
      <c r="V19" s="223"/>
      <c r="W19" s="436">
        <f t="shared" si="1"/>
        <v>87</v>
      </c>
    </row>
    <row r="20" spans="2:23">
      <c r="B20" s="433">
        <v>18</v>
      </c>
      <c r="C20" s="370">
        <v>16</v>
      </c>
      <c r="D20" s="370">
        <v>8</v>
      </c>
      <c r="E20" s="370">
        <v>6</v>
      </c>
      <c r="F20" s="370">
        <v>8</v>
      </c>
      <c r="G20" s="370">
        <v>12</v>
      </c>
      <c r="H20" s="223"/>
      <c r="I20" s="223"/>
      <c r="J20" s="223"/>
      <c r="K20" s="223"/>
      <c r="L20" s="436">
        <f t="shared" si="0"/>
        <v>50</v>
      </c>
      <c r="M20" s="433">
        <v>71</v>
      </c>
      <c r="N20" s="370">
        <v>28</v>
      </c>
      <c r="O20" s="370">
        <v>24</v>
      </c>
      <c r="P20" s="370">
        <v>19</v>
      </c>
      <c r="Q20" s="370">
        <v>13</v>
      </c>
      <c r="R20" s="370">
        <v>17</v>
      </c>
      <c r="S20" s="223"/>
      <c r="T20" s="223"/>
      <c r="U20" s="223"/>
      <c r="V20" s="223"/>
      <c r="W20" s="436">
        <f t="shared" si="1"/>
        <v>101</v>
      </c>
    </row>
    <row r="21" spans="2:23">
      <c r="B21" s="433">
        <v>19</v>
      </c>
      <c r="C21" s="370">
        <v>14</v>
      </c>
      <c r="D21" s="370">
        <v>11</v>
      </c>
      <c r="E21" s="370">
        <v>18</v>
      </c>
      <c r="F21" s="370">
        <v>9</v>
      </c>
      <c r="G21" s="370">
        <v>20</v>
      </c>
      <c r="H21" s="223"/>
      <c r="I21" s="223"/>
      <c r="J21" s="223"/>
      <c r="K21" s="223"/>
      <c r="L21" s="436">
        <f t="shared" si="0"/>
        <v>72</v>
      </c>
      <c r="M21" s="433">
        <v>72</v>
      </c>
      <c r="N21" s="370">
        <v>31</v>
      </c>
      <c r="O21" s="370">
        <v>26</v>
      </c>
      <c r="P21" s="370">
        <v>21</v>
      </c>
      <c r="Q21" s="370">
        <v>20</v>
      </c>
      <c r="R21" s="370">
        <v>30</v>
      </c>
      <c r="S21" s="223"/>
      <c r="T21" s="223"/>
      <c r="U21" s="223"/>
      <c r="V21" s="223"/>
      <c r="W21" s="436">
        <f t="shared" si="1"/>
        <v>128</v>
      </c>
    </row>
    <row r="22" spans="2:23">
      <c r="B22" s="433">
        <v>20</v>
      </c>
      <c r="C22" s="370">
        <v>19</v>
      </c>
      <c r="D22" s="370">
        <v>16</v>
      </c>
      <c r="E22" s="370">
        <v>8</v>
      </c>
      <c r="F22" s="370">
        <v>5</v>
      </c>
      <c r="G22" s="370">
        <v>20</v>
      </c>
      <c r="H22" s="223"/>
      <c r="I22" s="223"/>
      <c r="J22" s="223"/>
      <c r="K22" s="223"/>
      <c r="L22" s="436">
        <f t="shared" si="0"/>
        <v>68</v>
      </c>
      <c r="M22" s="433">
        <v>73</v>
      </c>
      <c r="N22" s="370">
        <v>28</v>
      </c>
      <c r="O22" s="370">
        <v>20</v>
      </c>
      <c r="P22" s="370">
        <v>27</v>
      </c>
      <c r="Q22" s="370">
        <v>15</v>
      </c>
      <c r="R22" s="370">
        <v>31</v>
      </c>
      <c r="S22" s="223"/>
      <c r="T22" s="223"/>
      <c r="U22" s="223"/>
      <c r="V22" s="223"/>
      <c r="W22" s="436">
        <f t="shared" si="1"/>
        <v>121</v>
      </c>
    </row>
    <row r="23" spans="2:23">
      <c r="B23" s="433">
        <v>21</v>
      </c>
      <c r="C23" s="370">
        <v>36</v>
      </c>
      <c r="D23" s="370">
        <v>17</v>
      </c>
      <c r="E23" s="370">
        <v>15</v>
      </c>
      <c r="F23" s="370">
        <v>11</v>
      </c>
      <c r="G23" s="370">
        <v>18</v>
      </c>
      <c r="H23" s="223"/>
      <c r="I23" s="223"/>
      <c r="J23" s="223"/>
      <c r="K23" s="223"/>
      <c r="L23" s="436">
        <f t="shared" si="0"/>
        <v>97</v>
      </c>
      <c r="M23" s="433">
        <v>74</v>
      </c>
      <c r="N23" s="370">
        <v>23</v>
      </c>
      <c r="O23" s="370">
        <v>17</v>
      </c>
      <c r="P23" s="370">
        <v>13</v>
      </c>
      <c r="Q23" s="370">
        <v>6</v>
      </c>
      <c r="R23" s="370">
        <v>15</v>
      </c>
      <c r="S23" s="223"/>
      <c r="T23" s="223"/>
      <c r="U23" s="223"/>
      <c r="V23" s="223"/>
      <c r="W23" s="436">
        <f t="shared" si="1"/>
        <v>74</v>
      </c>
    </row>
    <row r="24" spans="2:23">
      <c r="B24" s="433">
        <v>22</v>
      </c>
      <c r="C24" s="370">
        <v>25</v>
      </c>
      <c r="D24" s="370">
        <v>14</v>
      </c>
      <c r="E24" s="370">
        <v>18</v>
      </c>
      <c r="F24" s="370">
        <v>9</v>
      </c>
      <c r="G24" s="370">
        <v>21</v>
      </c>
      <c r="H24" s="223"/>
      <c r="I24" s="223"/>
      <c r="J24" s="223"/>
      <c r="K24" s="223"/>
      <c r="L24" s="436">
        <f t="shared" si="0"/>
        <v>87</v>
      </c>
      <c r="M24" s="433">
        <v>75</v>
      </c>
      <c r="N24" s="370">
        <v>15</v>
      </c>
      <c r="O24" s="370">
        <v>12</v>
      </c>
      <c r="P24" s="370">
        <v>9</v>
      </c>
      <c r="Q24" s="370">
        <v>11</v>
      </c>
      <c r="R24" s="370">
        <v>9</v>
      </c>
      <c r="S24" s="223"/>
      <c r="T24" s="223"/>
      <c r="U24" s="223"/>
      <c r="V24" s="223"/>
      <c r="W24" s="436">
        <f t="shared" si="1"/>
        <v>56</v>
      </c>
    </row>
    <row r="25" spans="2:23">
      <c r="B25" s="433">
        <v>23</v>
      </c>
      <c r="C25" s="370">
        <v>36</v>
      </c>
      <c r="D25" s="370">
        <v>35</v>
      </c>
      <c r="E25" s="370">
        <v>13</v>
      </c>
      <c r="F25" s="370">
        <v>16</v>
      </c>
      <c r="G25" s="370">
        <v>27</v>
      </c>
      <c r="H25" s="223"/>
      <c r="I25" s="223"/>
      <c r="J25" s="223"/>
      <c r="K25" s="223"/>
      <c r="L25" s="436">
        <f t="shared" si="0"/>
        <v>127</v>
      </c>
      <c r="M25" s="433">
        <v>76</v>
      </c>
      <c r="N25" s="370">
        <v>16</v>
      </c>
      <c r="O25" s="370">
        <v>17</v>
      </c>
      <c r="P25" s="370">
        <v>14</v>
      </c>
      <c r="Q25" s="370">
        <v>10</v>
      </c>
      <c r="R25" s="370">
        <v>16</v>
      </c>
      <c r="S25" s="223"/>
      <c r="T25" s="223"/>
      <c r="U25" s="223"/>
      <c r="V25" s="223"/>
      <c r="W25" s="436">
        <f t="shared" si="1"/>
        <v>73</v>
      </c>
    </row>
    <row r="26" spans="2:23">
      <c r="B26" s="433">
        <v>24</v>
      </c>
      <c r="C26" s="370">
        <v>52</v>
      </c>
      <c r="D26" s="370">
        <v>46</v>
      </c>
      <c r="E26" s="370">
        <v>17</v>
      </c>
      <c r="F26" s="370">
        <v>15</v>
      </c>
      <c r="G26" s="370">
        <v>26</v>
      </c>
      <c r="H26" s="223"/>
      <c r="I26" s="223"/>
      <c r="J26" s="223"/>
      <c r="K26" s="223"/>
      <c r="L26" s="436">
        <f t="shared" si="0"/>
        <v>156</v>
      </c>
      <c r="M26" s="433">
        <v>77</v>
      </c>
      <c r="N26" s="370">
        <v>20</v>
      </c>
      <c r="O26" s="370">
        <v>25</v>
      </c>
      <c r="P26" s="370">
        <v>17</v>
      </c>
      <c r="Q26" s="370">
        <v>12</v>
      </c>
      <c r="R26" s="370">
        <v>8</v>
      </c>
      <c r="S26" s="223"/>
      <c r="T26" s="223"/>
      <c r="U26" s="223"/>
      <c r="V26" s="223"/>
      <c r="W26" s="436">
        <f t="shared" si="1"/>
        <v>82</v>
      </c>
    </row>
    <row r="27" spans="2:23">
      <c r="B27" s="433">
        <v>25</v>
      </c>
      <c r="C27" s="370">
        <v>45</v>
      </c>
      <c r="D27" s="370">
        <v>40</v>
      </c>
      <c r="E27" s="370">
        <v>21</v>
      </c>
      <c r="F27" s="370">
        <v>4</v>
      </c>
      <c r="G27" s="370">
        <v>24</v>
      </c>
      <c r="H27" s="223"/>
      <c r="I27" s="223"/>
      <c r="J27" s="223"/>
      <c r="K27" s="223"/>
      <c r="L27" s="436">
        <f t="shared" si="0"/>
        <v>134</v>
      </c>
      <c r="M27" s="433">
        <v>78</v>
      </c>
      <c r="N27" s="370">
        <v>15</v>
      </c>
      <c r="O27" s="370">
        <v>16</v>
      </c>
      <c r="P27" s="370">
        <v>15</v>
      </c>
      <c r="Q27" s="370">
        <v>10</v>
      </c>
      <c r="R27" s="370">
        <v>18</v>
      </c>
      <c r="S27" s="223"/>
      <c r="T27" s="223"/>
      <c r="U27" s="223"/>
      <c r="V27" s="223"/>
      <c r="W27" s="436">
        <f t="shared" si="1"/>
        <v>74</v>
      </c>
    </row>
    <row r="28" spans="2:23">
      <c r="B28" s="433">
        <v>26</v>
      </c>
      <c r="C28" s="370">
        <v>41</v>
      </c>
      <c r="D28" s="370">
        <v>29</v>
      </c>
      <c r="E28" s="370">
        <v>15</v>
      </c>
      <c r="F28" s="370">
        <v>12</v>
      </c>
      <c r="G28" s="370">
        <v>14</v>
      </c>
      <c r="H28" s="223"/>
      <c r="I28" s="223"/>
      <c r="J28" s="223"/>
      <c r="K28" s="223"/>
      <c r="L28" s="436">
        <f t="shared" si="0"/>
        <v>111</v>
      </c>
      <c r="M28" s="433">
        <v>79</v>
      </c>
      <c r="N28" s="370">
        <v>26</v>
      </c>
      <c r="O28" s="370">
        <v>19</v>
      </c>
      <c r="P28" s="370">
        <v>14</v>
      </c>
      <c r="Q28" s="370">
        <v>14</v>
      </c>
      <c r="R28" s="370">
        <v>18</v>
      </c>
      <c r="S28" s="223"/>
      <c r="T28" s="223"/>
      <c r="U28" s="223"/>
      <c r="V28" s="223"/>
      <c r="W28" s="436">
        <f t="shared" si="1"/>
        <v>91</v>
      </c>
    </row>
    <row r="29" spans="2:23">
      <c r="B29" s="433">
        <v>27</v>
      </c>
      <c r="C29" s="370">
        <v>61</v>
      </c>
      <c r="D29" s="370">
        <v>33</v>
      </c>
      <c r="E29" s="370">
        <v>14</v>
      </c>
      <c r="F29" s="370">
        <v>9</v>
      </c>
      <c r="G29" s="370">
        <v>22</v>
      </c>
      <c r="H29" s="223"/>
      <c r="I29" s="223"/>
      <c r="J29" s="223"/>
      <c r="K29" s="223"/>
      <c r="L29" s="436">
        <f t="shared" si="0"/>
        <v>139</v>
      </c>
      <c r="M29" s="433">
        <v>80</v>
      </c>
      <c r="N29" s="370">
        <v>20</v>
      </c>
      <c r="O29" s="370">
        <v>18</v>
      </c>
      <c r="P29" s="370">
        <v>19</v>
      </c>
      <c r="Q29" s="370">
        <v>15</v>
      </c>
      <c r="R29" s="370">
        <v>12</v>
      </c>
      <c r="S29" s="223"/>
      <c r="T29" s="223"/>
      <c r="U29" s="223"/>
      <c r="V29" s="223"/>
      <c r="W29" s="436">
        <f t="shared" si="1"/>
        <v>84</v>
      </c>
    </row>
    <row r="30" spans="2:23">
      <c r="B30" s="433">
        <v>28</v>
      </c>
      <c r="C30" s="370">
        <v>55</v>
      </c>
      <c r="D30" s="370">
        <v>28</v>
      </c>
      <c r="E30" s="370">
        <v>12</v>
      </c>
      <c r="F30" s="370">
        <v>19</v>
      </c>
      <c r="G30" s="370">
        <v>13</v>
      </c>
      <c r="H30" s="223"/>
      <c r="I30" s="223"/>
      <c r="J30" s="223"/>
      <c r="K30" s="223"/>
      <c r="L30" s="436">
        <f t="shared" si="0"/>
        <v>127</v>
      </c>
      <c r="M30" s="433">
        <v>81</v>
      </c>
      <c r="N30" s="370">
        <v>15</v>
      </c>
      <c r="O30" s="370">
        <v>16</v>
      </c>
      <c r="P30" s="370">
        <v>11</v>
      </c>
      <c r="Q30" s="370">
        <v>8</v>
      </c>
      <c r="R30" s="370">
        <v>15</v>
      </c>
      <c r="S30" s="223"/>
      <c r="T30" s="223"/>
      <c r="U30" s="223"/>
      <c r="V30" s="223"/>
      <c r="W30" s="436">
        <f t="shared" si="1"/>
        <v>65</v>
      </c>
    </row>
    <row r="31" spans="2:23">
      <c r="B31" s="433">
        <v>29</v>
      </c>
      <c r="C31" s="370">
        <v>45</v>
      </c>
      <c r="D31" s="370">
        <v>27</v>
      </c>
      <c r="E31" s="370">
        <v>14</v>
      </c>
      <c r="F31" s="370">
        <v>13</v>
      </c>
      <c r="G31" s="370">
        <v>16</v>
      </c>
      <c r="H31" s="223"/>
      <c r="I31" s="223"/>
      <c r="J31" s="223"/>
      <c r="K31" s="223"/>
      <c r="L31" s="436">
        <f t="shared" si="0"/>
        <v>115</v>
      </c>
      <c r="M31" s="433">
        <v>82</v>
      </c>
      <c r="N31" s="370">
        <v>19</v>
      </c>
      <c r="O31" s="370">
        <v>12</v>
      </c>
      <c r="P31" s="370">
        <v>7</v>
      </c>
      <c r="Q31" s="370">
        <v>11</v>
      </c>
      <c r="R31" s="370">
        <v>8</v>
      </c>
      <c r="S31" s="223"/>
      <c r="T31" s="223"/>
      <c r="U31" s="223"/>
      <c r="V31" s="223"/>
      <c r="W31" s="436">
        <f t="shared" si="1"/>
        <v>57</v>
      </c>
    </row>
    <row r="32" spans="2:23">
      <c r="B32" s="433">
        <v>30</v>
      </c>
      <c r="C32" s="370">
        <v>35</v>
      </c>
      <c r="D32" s="370">
        <v>27</v>
      </c>
      <c r="E32" s="370">
        <v>14</v>
      </c>
      <c r="F32" s="370">
        <v>10</v>
      </c>
      <c r="G32" s="370">
        <v>20</v>
      </c>
      <c r="H32" s="223"/>
      <c r="I32" s="223"/>
      <c r="J32" s="223"/>
      <c r="K32" s="223"/>
      <c r="L32" s="436">
        <f t="shared" si="0"/>
        <v>106</v>
      </c>
      <c r="M32" s="433">
        <v>83</v>
      </c>
      <c r="N32" s="370">
        <v>23</v>
      </c>
      <c r="O32" s="370">
        <v>15</v>
      </c>
      <c r="P32" s="370">
        <v>9</v>
      </c>
      <c r="Q32" s="370">
        <v>10</v>
      </c>
      <c r="R32" s="370">
        <v>16</v>
      </c>
      <c r="S32" s="223"/>
      <c r="T32" s="223"/>
      <c r="U32" s="223"/>
      <c r="V32" s="223"/>
      <c r="W32" s="436">
        <f t="shared" si="1"/>
        <v>73</v>
      </c>
    </row>
    <row r="33" spans="2:23">
      <c r="B33" s="433">
        <v>31</v>
      </c>
      <c r="C33" s="370">
        <v>47</v>
      </c>
      <c r="D33" s="370">
        <v>33</v>
      </c>
      <c r="E33" s="370">
        <v>15</v>
      </c>
      <c r="F33" s="370">
        <v>7</v>
      </c>
      <c r="G33" s="370">
        <v>16</v>
      </c>
      <c r="H33" s="223"/>
      <c r="I33" s="223"/>
      <c r="J33" s="223"/>
      <c r="K33" s="223"/>
      <c r="L33" s="436">
        <f t="shared" si="0"/>
        <v>118</v>
      </c>
      <c r="M33" s="433">
        <v>84</v>
      </c>
      <c r="N33" s="370">
        <v>19</v>
      </c>
      <c r="O33" s="370">
        <v>17</v>
      </c>
      <c r="P33" s="370">
        <v>9</v>
      </c>
      <c r="Q33" s="370">
        <v>12</v>
      </c>
      <c r="R33" s="370">
        <v>12</v>
      </c>
      <c r="S33" s="223"/>
      <c r="T33" s="223"/>
      <c r="U33" s="223"/>
      <c r="V33" s="223"/>
      <c r="W33" s="436">
        <f t="shared" si="1"/>
        <v>69</v>
      </c>
    </row>
    <row r="34" spans="2:23">
      <c r="B34" s="433">
        <v>32</v>
      </c>
      <c r="C34" s="370">
        <v>40</v>
      </c>
      <c r="D34" s="370">
        <v>33</v>
      </c>
      <c r="E34" s="370">
        <v>25</v>
      </c>
      <c r="F34" s="370">
        <v>10</v>
      </c>
      <c r="G34" s="370">
        <v>17</v>
      </c>
      <c r="H34" s="223"/>
      <c r="I34" s="223"/>
      <c r="J34" s="223"/>
      <c r="K34" s="223"/>
      <c r="L34" s="436">
        <f t="shared" si="0"/>
        <v>125</v>
      </c>
      <c r="M34" s="433">
        <v>85</v>
      </c>
      <c r="N34" s="370">
        <v>11</v>
      </c>
      <c r="O34" s="370">
        <v>21</v>
      </c>
      <c r="P34" s="370">
        <v>9</v>
      </c>
      <c r="Q34" s="370">
        <v>10</v>
      </c>
      <c r="R34" s="370">
        <v>11</v>
      </c>
      <c r="S34" s="223"/>
      <c r="T34" s="223"/>
      <c r="U34" s="223"/>
      <c r="V34" s="223"/>
      <c r="W34" s="436">
        <f t="shared" si="1"/>
        <v>62</v>
      </c>
    </row>
    <row r="35" spans="2:23">
      <c r="B35" s="433">
        <v>33</v>
      </c>
      <c r="C35" s="370">
        <v>43</v>
      </c>
      <c r="D35" s="370">
        <v>24</v>
      </c>
      <c r="E35" s="370">
        <v>11</v>
      </c>
      <c r="F35" s="370">
        <v>9</v>
      </c>
      <c r="G35" s="370">
        <v>19</v>
      </c>
      <c r="H35" s="223"/>
      <c r="I35" s="223"/>
      <c r="J35" s="223"/>
      <c r="K35" s="223"/>
      <c r="L35" s="436">
        <f t="shared" si="0"/>
        <v>106</v>
      </c>
      <c r="M35" s="433">
        <v>86</v>
      </c>
      <c r="N35" s="370">
        <v>11</v>
      </c>
      <c r="O35" s="370">
        <v>13</v>
      </c>
      <c r="P35" s="370">
        <v>9</v>
      </c>
      <c r="Q35" s="370">
        <v>12</v>
      </c>
      <c r="R35" s="370">
        <v>15</v>
      </c>
      <c r="S35" s="223"/>
      <c r="T35" s="223"/>
      <c r="U35" s="223"/>
      <c r="V35" s="223"/>
      <c r="W35" s="436">
        <f t="shared" si="1"/>
        <v>60</v>
      </c>
    </row>
    <row r="36" spans="2:23">
      <c r="B36" s="433">
        <v>34</v>
      </c>
      <c r="C36" s="370">
        <v>42</v>
      </c>
      <c r="D36" s="370">
        <v>27</v>
      </c>
      <c r="E36" s="370">
        <v>19</v>
      </c>
      <c r="F36" s="370">
        <v>8</v>
      </c>
      <c r="G36" s="370">
        <v>29</v>
      </c>
      <c r="H36" s="223"/>
      <c r="I36" s="223"/>
      <c r="J36" s="223"/>
      <c r="K36" s="223"/>
      <c r="L36" s="436">
        <f t="shared" si="0"/>
        <v>125</v>
      </c>
      <c r="M36" s="433">
        <v>87</v>
      </c>
      <c r="N36" s="370">
        <v>19</v>
      </c>
      <c r="O36" s="370">
        <v>15</v>
      </c>
      <c r="P36" s="370">
        <v>4</v>
      </c>
      <c r="Q36" s="370">
        <v>6</v>
      </c>
      <c r="R36" s="370">
        <v>16</v>
      </c>
      <c r="S36" s="223"/>
      <c r="T36" s="223"/>
      <c r="U36" s="223"/>
      <c r="V36" s="223"/>
      <c r="W36" s="436">
        <f t="shared" si="1"/>
        <v>60</v>
      </c>
    </row>
    <row r="37" spans="2:23">
      <c r="B37" s="433">
        <v>35</v>
      </c>
      <c r="C37" s="370">
        <v>50</v>
      </c>
      <c r="D37" s="370">
        <v>25</v>
      </c>
      <c r="E37" s="370">
        <v>11</v>
      </c>
      <c r="F37" s="370">
        <v>18</v>
      </c>
      <c r="G37" s="370">
        <v>22</v>
      </c>
      <c r="H37" s="223"/>
      <c r="I37" s="223"/>
      <c r="J37" s="223"/>
      <c r="K37" s="223"/>
      <c r="L37" s="436">
        <f t="shared" si="0"/>
        <v>126</v>
      </c>
      <c r="M37" s="433">
        <v>88</v>
      </c>
      <c r="N37" s="370">
        <v>12</v>
      </c>
      <c r="O37" s="370">
        <v>15</v>
      </c>
      <c r="P37" s="370">
        <v>4</v>
      </c>
      <c r="Q37" s="370">
        <v>9</v>
      </c>
      <c r="R37" s="370">
        <v>11</v>
      </c>
      <c r="S37" s="223"/>
      <c r="T37" s="223"/>
      <c r="U37" s="223"/>
      <c r="V37" s="223"/>
      <c r="W37" s="436">
        <f t="shared" si="1"/>
        <v>51</v>
      </c>
    </row>
    <row r="38" spans="2:23">
      <c r="B38" s="433">
        <v>36</v>
      </c>
      <c r="C38" s="370">
        <v>41</v>
      </c>
      <c r="D38" s="370">
        <v>38</v>
      </c>
      <c r="E38" s="370">
        <v>21</v>
      </c>
      <c r="F38" s="370">
        <v>13</v>
      </c>
      <c r="G38" s="370">
        <v>15</v>
      </c>
      <c r="H38" s="223"/>
      <c r="I38" s="223"/>
      <c r="J38" s="223"/>
      <c r="K38" s="223"/>
      <c r="L38" s="436">
        <f t="shared" si="0"/>
        <v>128</v>
      </c>
      <c r="M38" s="433">
        <v>89</v>
      </c>
      <c r="N38" s="370">
        <v>13</v>
      </c>
      <c r="O38" s="370">
        <v>21</v>
      </c>
      <c r="P38" s="370">
        <v>7</v>
      </c>
      <c r="Q38" s="370">
        <v>7</v>
      </c>
      <c r="R38" s="370">
        <v>11</v>
      </c>
      <c r="S38" s="223"/>
      <c r="T38" s="223"/>
      <c r="U38" s="223"/>
      <c r="V38" s="223"/>
      <c r="W38" s="436">
        <f t="shared" si="1"/>
        <v>59</v>
      </c>
    </row>
    <row r="39" spans="2:23">
      <c r="B39" s="433">
        <v>37</v>
      </c>
      <c r="C39" s="370">
        <v>43</v>
      </c>
      <c r="D39" s="370">
        <v>22</v>
      </c>
      <c r="E39" s="370">
        <v>13</v>
      </c>
      <c r="F39" s="370">
        <v>19</v>
      </c>
      <c r="G39" s="370">
        <v>23</v>
      </c>
      <c r="H39" s="223"/>
      <c r="I39" s="223"/>
      <c r="J39" s="223"/>
      <c r="K39" s="223"/>
      <c r="L39" s="436">
        <f t="shared" si="0"/>
        <v>120</v>
      </c>
      <c r="M39" s="433">
        <v>90</v>
      </c>
      <c r="N39" s="370">
        <v>8</v>
      </c>
      <c r="O39" s="370">
        <v>7</v>
      </c>
      <c r="P39" s="370">
        <v>7</v>
      </c>
      <c r="Q39" s="370">
        <v>9</v>
      </c>
      <c r="R39" s="370">
        <v>9</v>
      </c>
      <c r="S39" s="223"/>
      <c r="T39" s="223"/>
      <c r="U39" s="223"/>
      <c r="V39" s="223"/>
      <c r="W39" s="436">
        <f t="shared" si="1"/>
        <v>40</v>
      </c>
    </row>
    <row r="40" spans="2:23">
      <c r="B40" s="433">
        <v>38</v>
      </c>
      <c r="C40" s="370">
        <v>34</v>
      </c>
      <c r="D40" s="370">
        <v>28</v>
      </c>
      <c r="E40" s="370">
        <v>13</v>
      </c>
      <c r="F40" s="370">
        <v>13</v>
      </c>
      <c r="G40" s="370">
        <v>26</v>
      </c>
      <c r="H40" s="223"/>
      <c r="I40" s="223"/>
      <c r="J40" s="223"/>
      <c r="K40" s="223"/>
      <c r="L40" s="436">
        <f t="shared" si="0"/>
        <v>114</v>
      </c>
      <c r="M40" s="433">
        <v>91</v>
      </c>
      <c r="N40" s="370">
        <v>11</v>
      </c>
      <c r="O40" s="370">
        <v>8</v>
      </c>
      <c r="P40" s="370">
        <v>5</v>
      </c>
      <c r="Q40" s="370">
        <v>7</v>
      </c>
      <c r="R40" s="370">
        <v>2</v>
      </c>
      <c r="S40" s="223"/>
      <c r="T40" s="223"/>
      <c r="U40" s="223"/>
      <c r="V40" s="223"/>
      <c r="W40" s="436">
        <f t="shared" si="1"/>
        <v>33</v>
      </c>
    </row>
    <row r="41" spans="2:23">
      <c r="B41" s="433">
        <v>39</v>
      </c>
      <c r="C41" s="370">
        <v>32</v>
      </c>
      <c r="D41" s="370">
        <v>31</v>
      </c>
      <c r="E41" s="370">
        <v>19</v>
      </c>
      <c r="F41" s="370">
        <v>7</v>
      </c>
      <c r="G41" s="370">
        <v>18</v>
      </c>
      <c r="H41" s="223"/>
      <c r="I41" s="223"/>
      <c r="J41" s="223"/>
      <c r="K41" s="223"/>
      <c r="L41" s="436">
        <f t="shared" si="0"/>
        <v>107</v>
      </c>
      <c r="M41" s="433">
        <v>92</v>
      </c>
      <c r="N41" s="370">
        <v>7</v>
      </c>
      <c r="O41" s="370">
        <v>10</v>
      </c>
      <c r="P41" s="370">
        <v>7</v>
      </c>
      <c r="Q41" s="370">
        <v>6</v>
      </c>
      <c r="R41" s="370">
        <v>11</v>
      </c>
      <c r="S41" s="223"/>
      <c r="T41" s="223"/>
      <c r="U41" s="223"/>
      <c r="V41" s="223"/>
      <c r="W41" s="436">
        <f t="shared" si="1"/>
        <v>41</v>
      </c>
    </row>
    <row r="42" spans="2:23">
      <c r="B42" s="433">
        <v>40</v>
      </c>
      <c r="C42" s="370">
        <v>39</v>
      </c>
      <c r="D42" s="370">
        <v>19</v>
      </c>
      <c r="E42" s="370">
        <v>16</v>
      </c>
      <c r="F42" s="370">
        <v>11</v>
      </c>
      <c r="G42" s="370">
        <v>20</v>
      </c>
      <c r="H42" s="223"/>
      <c r="I42" s="223"/>
      <c r="J42" s="223"/>
      <c r="K42" s="223"/>
      <c r="L42" s="436">
        <f t="shared" si="0"/>
        <v>105</v>
      </c>
      <c r="M42" s="433">
        <v>93</v>
      </c>
      <c r="N42" s="370">
        <v>6</v>
      </c>
      <c r="O42" s="370">
        <v>9</v>
      </c>
      <c r="P42" s="370">
        <v>7</v>
      </c>
      <c r="Q42" s="370">
        <v>10</v>
      </c>
      <c r="R42" s="370">
        <v>10</v>
      </c>
      <c r="S42" s="223"/>
      <c r="T42" s="223"/>
      <c r="U42" s="223"/>
      <c r="V42" s="223"/>
      <c r="W42" s="436">
        <f t="shared" si="1"/>
        <v>42</v>
      </c>
    </row>
    <row r="43" spans="2:23">
      <c r="B43" s="433">
        <v>41</v>
      </c>
      <c r="C43" s="370">
        <v>39</v>
      </c>
      <c r="D43" s="370">
        <v>29</v>
      </c>
      <c r="E43" s="370">
        <v>27</v>
      </c>
      <c r="F43" s="370">
        <v>13</v>
      </c>
      <c r="G43" s="370">
        <v>24</v>
      </c>
      <c r="H43" s="223"/>
      <c r="I43" s="223"/>
      <c r="J43" s="223"/>
      <c r="K43" s="223"/>
      <c r="L43" s="436">
        <f t="shared" si="0"/>
        <v>132</v>
      </c>
      <c r="M43" s="433">
        <v>94</v>
      </c>
      <c r="N43" s="370">
        <v>3</v>
      </c>
      <c r="O43" s="370">
        <v>5</v>
      </c>
      <c r="P43" s="370">
        <v>3</v>
      </c>
      <c r="Q43" s="370">
        <v>6</v>
      </c>
      <c r="R43" s="370">
        <v>11</v>
      </c>
      <c r="S43" s="223"/>
      <c r="T43" s="223"/>
      <c r="U43" s="223"/>
      <c r="V43" s="223"/>
      <c r="W43" s="436">
        <f t="shared" si="1"/>
        <v>28</v>
      </c>
    </row>
    <row r="44" spans="2:23">
      <c r="B44" s="433">
        <v>42</v>
      </c>
      <c r="C44" s="370">
        <v>43</v>
      </c>
      <c r="D44" s="370">
        <v>21</v>
      </c>
      <c r="E44" s="370">
        <v>16</v>
      </c>
      <c r="F44" s="370">
        <v>13</v>
      </c>
      <c r="G44" s="370">
        <v>26</v>
      </c>
      <c r="H44" s="223"/>
      <c r="I44" s="223"/>
      <c r="J44" s="223"/>
      <c r="K44" s="223"/>
      <c r="L44" s="436">
        <f t="shared" si="0"/>
        <v>119</v>
      </c>
      <c r="M44" s="433">
        <v>95</v>
      </c>
      <c r="N44" s="370">
        <v>5</v>
      </c>
      <c r="O44" s="370">
        <v>4</v>
      </c>
      <c r="P44" s="370">
        <v>2</v>
      </c>
      <c r="Q44" s="370">
        <v>4</v>
      </c>
      <c r="R44" s="370">
        <v>2</v>
      </c>
      <c r="S44" s="223"/>
      <c r="T44" s="223"/>
      <c r="U44" s="223"/>
      <c r="V44" s="223"/>
      <c r="W44" s="436">
        <f t="shared" si="1"/>
        <v>17</v>
      </c>
    </row>
    <row r="45" spans="2:23">
      <c r="B45" s="433">
        <v>43</v>
      </c>
      <c r="C45" s="370">
        <v>29</v>
      </c>
      <c r="D45" s="370">
        <v>30</v>
      </c>
      <c r="E45" s="370">
        <v>23</v>
      </c>
      <c r="F45" s="370">
        <v>13</v>
      </c>
      <c r="G45" s="370">
        <v>26</v>
      </c>
      <c r="H45" s="223"/>
      <c r="I45" s="223"/>
      <c r="J45" s="223"/>
      <c r="K45" s="223"/>
      <c r="L45" s="436">
        <f t="shared" si="0"/>
        <v>121</v>
      </c>
      <c r="M45" s="433">
        <v>96</v>
      </c>
      <c r="N45" s="370">
        <v>4</v>
      </c>
      <c r="O45" s="370">
        <v>4</v>
      </c>
      <c r="P45" s="370">
        <v>3</v>
      </c>
      <c r="Q45" s="370">
        <v>1</v>
      </c>
      <c r="R45" s="370">
        <v>3</v>
      </c>
      <c r="S45" s="223"/>
      <c r="T45" s="223"/>
      <c r="U45" s="223"/>
      <c r="V45" s="223"/>
      <c r="W45" s="436">
        <f t="shared" si="1"/>
        <v>15</v>
      </c>
    </row>
    <row r="46" spans="2:23">
      <c r="B46" s="433">
        <v>44</v>
      </c>
      <c r="C46" s="370">
        <v>27</v>
      </c>
      <c r="D46" s="370">
        <v>20</v>
      </c>
      <c r="E46" s="370">
        <v>31</v>
      </c>
      <c r="F46" s="370">
        <v>18</v>
      </c>
      <c r="G46" s="370">
        <v>33</v>
      </c>
      <c r="H46" s="223"/>
      <c r="I46" s="223"/>
      <c r="J46" s="223"/>
      <c r="K46" s="223"/>
      <c r="L46" s="436">
        <f t="shared" si="0"/>
        <v>129</v>
      </c>
      <c r="M46" s="433">
        <v>97</v>
      </c>
      <c r="N46" s="370">
        <v>3</v>
      </c>
      <c r="O46" s="370">
        <v>2</v>
      </c>
      <c r="P46" s="370">
        <v>1</v>
      </c>
      <c r="Q46" s="370">
        <v>2</v>
      </c>
      <c r="R46" s="370">
        <v>1</v>
      </c>
      <c r="S46" s="223"/>
      <c r="T46" s="223"/>
      <c r="U46" s="223"/>
      <c r="V46" s="223"/>
      <c r="W46" s="436">
        <f t="shared" si="1"/>
        <v>9</v>
      </c>
    </row>
    <row r="47" spans="2:23">
      <c r="B47" s="433">
        <v>45</v>
      </c>
      <c r="C47" s="370">
        <v>39</v>
      </c>
      <c r="D47" s="370">
        <v>18</v>
      </c>
      <c r="E47" s="370">
        <v>18</v>
      </c>
      <c r="F47" s="370">
        <v>18</v>
      </c>
      <c r="G47" s="370">
        <v>30</v>
      </c>
      <c r="H47" s="223"/>
      <c r="I47" s="223"/>
      <c r="J47" s="223"/>
      <c r="K47" s="223"/>
      <c r="L47" s="436">
        <f t="shared" si="0"/>
        <v>123</v>
      </c>
      <c r="M47" s="433">
        <v>98</v>
      </c>
      <c r="N47" s="370">
        <v>3</v>
      </c>
      <c r="O47" s="370">
        <v>3</v>
      </c>
      <c r="P47" s="370">
        <v>2</v>
      </c>
      <c r="Q47" s="370">
        <v>0</v>
      </c>
      <c r="R47" s="370">
        <v>1</v>
      </c>
      <c r="S47" s="223"/>
      <c r="T47" s="223"/>
      <c r="U47" s="223"/>
      <c r="V47" s="223"/>
      <c r="W47" s="436">
        <f t="shared" si="1"/>
        <v>9</v>
      </c>
    </row>
    <row r="48" spans="2:23">
      <c r="B48" s="433">
        <v>46</v>
      </c>
      <c r="C48" s="370">
        <v>38</v>
      </c>
      <c r="D48" s="370">
        <v>21</v>
      </c>
      <c r="E48" s="370">
        <v>11</v>
      </c>
      <c r="F48" s="370">
        <v>18</v>
      </c>
      <c r="G48" s="370">
        <v>31</v>
      </c>
      <c r="H48" s="223"/>
      <c r="I48" s="223"/>
      <c r="J48" s="223"/>
      <c r="K48" s="223"/>
      <c r="L48" s="436">
        <f t="shared" si="0"/>
        <v>119</v>
      </c>
      <c r="M48" s="433">
        <v>99</v>
      </c>
      <c r="N48" s="370">
        <v>3</v>
      </c>
      <c r="O48" s="370">
        <v>2</v>
      </c>
      <c r="P48" s="370">
        <v>1</v>
      </c>
      <c r="Q48" s="370">
        <v>0</v>
      </c>
      <c r="R48" s="370">
        <v>1</v>
      </c>
      <c r="S48" s="223"/>
      <c r="T48" s="223"/>
      <c r="U48" s="223"/>
      <c r="V48" s="223"/>
      <c r="W48" s="436">
        <f t="shared" si="1"/>
        <v>7</v>
      </c>
    </row>
    <row r="49" spans="2:23">
      <c r="B49" s="433">
        <v>47</v>
      </c>
      <c r="C49" s="370">
        <v>46</v>
      </c>
      <c r="D49" s="370">
        <v>32</v>
      </c>
      <c r="E49" s="370">
        <v>19</v>
      </c>
      <c r="F49" s="370">
        <v>19</v>
      </c>
      <c r="G49" s="370">
        <v>26</v>
      </c>
      <c r="H49" s="223"/>
      <c r="I49" s="223"/>
      <c r="J49" s="223"/>
      <c r="K49" s="223"/>
      <c r="L49" s="436">
        <f t="shared" si="0"/>
        <v>142</v>
      </c>
      <c r="M49" s="433">
        <v>100</v>
      </c>
      <c r="N49" s="370">
        <v>1</v>
      </c>
      <c r="O49" s="370">
        <v>1</v>
      </c>
      <c r="P49" s="370">
        <v>1</v>
      </c>
      <c r="Q49" s="370">
        <v>0</v>
      </c>
      <c r="R49" s="370">
        <v>1</v>
      </c>
      <c r="S49" s="223"/>
      <c r="T49" s="223"/>
      <c r="U49" s="223"/>
      <c r="V49" s="223"/>
      <c r="W49" s="436">
        <f t="shared" si="1"/>
        <v>4</v>
      </c>
    </row>
    <row r="50" spans="2:23">
      <c r="B50" s="433">
        <v>48</v>
      </c>
      <c r="C50" s="370">
        <v>39</v>
      </c>
      <c r="D50" s="370">
        <v>23</v>
      </c>
      <c r="E50" s="370">
        <v>20</v>
      </c>
      <c r="F50" s="370">
        <v>11</v>
      </c>
      <c r="G50" s="370">
        <v>28</v>
      </c>
      <c r="H50" s="223"/>
      <c r="I50" s="223"/>
      <c r="J50" s="223"/>
      <c r="K50" s="223"/>
      <c r="L50" s="436">
        <f t="shared" si="0"/>
        <v>121</v>
      </c>
      <c r="M50" s="433">
        <v>101</v>
      </c>
      <c r="N50" s="370">
        <v>0</v>
      </c>
      <c r="O50" s="370">
        <v>0</v>
      </c>
      <c r="P50" s="370">
        <v>1</v>
      </c>
      <c r="Q50" s="370">
        <v>0</v>
      </c>
      <c r="R50" s="370">
        <v>0</v>
      </c>
      <c r="S50" s="223"/>
      <c r="T50" s="223"/>
      <c r="U50" s="223"/>
      <c r="V50" s="223"/>
      <c r="W50" s="436">
        <f t="shared" si="1"/>
        <v>1</v>
      </c>
    </row>
    <row r="51" spans="2:23">
      <c r="B51" s="433">
        <v>49</v>
      </c>
      <c r="C51" s="370">
        <v>46</v>
      </c>
      <c r="D51" s="370">
        <v>28</v>
      </c>
      <c r="E51" s="370">
        <v>18</v>
      </c>
      <c r="F51" s="370">
        <v>17</v>
      </c>
      <c r="G51" s="370">
        <v>28</v>
      </c>
      <c r="H51" s="223"/>
      <c r="I51" s="223"/>
      <c r="J51" s="223"/>
      <c r="K51" s="223"/>
      <c r="L51" s="436">
        <f t="shared" si="0"/>
        <v>137</v>
      </c>
      <c r="M51" s="433">
        <v>102</v>
      </c>
      <c r="N51" s="370">
        <v>0</v>
      </c>
      <c r="O51" s="370">
        <v>0</v>
      </c>
      <c r="P51" s="370">
        <v>0</v>
      </c>
      <c r="Q51" s="370">
        <v>0</v>
      </c>
      <c r="R51" s="370">
        <v>0</v>
      </c>
      <c r="S51" s="223"/>
      <c r="T51" s="223"/>
      <c r="U51" s="223"/>
      <c r="V51" s="223"/>
      <c r="W51" s="436">
        <f t="shared" si="1"/>
        <v>0</v>
      </c>
    </row>
    <row r="52" spans="2:23">
      <c r="B52" s="433">
        <v>50</v>
      </c>
      <c r="C52" s="370">
        <v>41</v>
      </c>
      <c r="D52" s="370">
        <v>29</v>
      </c>
      <c r="E52" s="370">
        <v>14</v>
      </c>
      <c r="F52" s="370">
        <v>6</v>
      </c>
      <c r="G52" s="370">
        <v>26</v>
      </c>
      <c r="H52" s="223"/>
      <c r="I52" s="223"/>
      <c r="J52" s="223"/>
      <c r="K52" s="223"/>
      <c r="L52" s="436">
        <f t="shared" si="0"/>
        <v>116</v>
      </c>
      <c r="M52" s="433">
        <v>103</v>
      </c>
      <c r="N52" s="370">
        <v>0</v>
      </c>
      <c r="O52" s="370">
        <v>0</v>
      </c>
      <c r="P52" s="370">
        <v>0</v>
      </c>
      <c r="Q52" s="370">
        <v>0</v>
      </c>
      <c r="R52" s="370">
        <v>0</v>
      </c>
      <c r="S52" s="223"/>
      <c r="T52" s="223"/>
      <c r="U52" s="223"/>
      <c r="V52" s="223"/>
      <c r="W52" s="436">
        <f t="shared" si="1"/>
        <v>0</v>
      </c>
    </row>
    <row r="53" spans="2:23">
      <c r="B53" s="433">
        <v>51</v>
      </c>
      <c r="C53" s="370">
        <v>50</v>
      </c>
      <c r="D53" s="370">
        <v>23</v>
      </c>
      <c r="E53" s="370">
        <v>18</v>
      </c>
      <c r="F53" s="370">
        <v>17</v>
      </c>
      <c r="G53" s="370">
        <v>34</v>
      </c>
      <c r="H53" s="223"/>
      <c r="I53" s="223"/>
      <c r="J53" s="223"/>
      <c r="K53" s="223"/>
      <c r="L53" s="436">
        <f t="shared" si="0"/>
        <v>142</v>
      </c>
      <c r="M53" s="432" t="s">
        <v>51</v>
      </c>
      <c r="N53" s="370">
        <v>1</v>
      </c>
      <c r="O53" s="370">
        <v>0</v>
      </c>
      <c r="P53" s="370">
        <v>0</v>
      </c>
      <c r="Q53" s="370">
        <v>0</v>
      </c>
      <c r="R53" s="370">
        <v>0</v>
      </c>
      <c r="S53" s="223"/>
      <c r="T53" s="223"/>
      <c r="U53" s="223"/>
      <c r="V53" s="223"/>
      <c r="W53" s="436">
        <f t="shared" si="1"/>
        <v>1</v>
      </c>
    </row>
    <row r="54" spans="2:23">
      <c r="B54" s="434">
        <v>52</v>
      </c>
      <c r="C54" s="370">
        <v>45</v>
      </c>
      <c r="D54" s="370">
        <v>19</v>
      </c>
      <c r="E54" s="370">
        <v>20</v>
      </c>
      <c r="F54" s="370">
        <v>16</v>
      </c>
      <c r="G54" s="370">
        <v>31</v>
      </c>
      <c r="H54" s="224"/>
      <c r="I54" s="224"/>
      <c r="J54" s="224"/>
      <c r="K54" s="224"/>
      <c r="L54" s="436">
        <f t="shared" si="0"/>
        <v>131</v>
      </c>
      <c r="M54" s="432" t="s">
        <v>54</v>
      </c>
      <c r="N54" s="371">
        <v>0</v>
      </c>
      <c r="O54" s="370">
        <v>0</v>
      </c>
      <c r="P54" s="370">
        <v>0</v>
      </c>
      <c r="Q54" s="370">
        <v>0</v>
      </c>
      <c r="R54" s="371">
        <v>0</v>
      </c>
      <c r="S54" s="225"/>
      <c r="T54" s="225"/>
      <c r="U54" s="225"/>
      <c r="V54" s="225"/>
      <c r="W54" s="436">
        <f t="shared" si="1"/>
        <v>0</v>
      </c>
    </row>
    <row r="55" spans="2:23">
      <c r="B55" s="89"/>
      <c r="C55" s="88"/>
      <c r="D55" s="88"/>
      <c r="E55" s="88"/>
      <c r="F55" s="88"/>
      <c r="G55" s="88"/>
      <c r="H55" s="88"/>
      <c r="I55" s="88"/>
      <c r="J55" s="88"/>
      <c r="K55" s="88"/>
      <c r="L55" s="90"/>
      <c r="M55" s="438" t="s">
        <v>52</v>
      </c>
      <c r="N55" s="439">
        <f>SUM(N2:N54,C2:C54)</f>
        <v>2513</v>
      </c>
      <c r="O55" s="439">
        <f>SUM(O2:O54,D2:D54)</f>
        <v>1798</v>
      </c>
      <c r="P55" s="439">
        <f>SUM(P2:P54,E2:E54)</f>
        <v>1265</v>
      </c>
      <c r="Q55" s="439">
        <f>SUM(Q2:Q54,F2:F54)</f>
        <v>1046</v>
      </c>
      <c r="R55" s="437">
        <f>SUM(R2:R54,G2:G54)</f>
        <v>1694</v>
      </c>
      <c r="S55" s="437"/>
      <c r="T55" s="437"/>
      <c r="U55" s="437"/>
      <c r="V55" s="437"/>
      <c r="W55" s="437">
        <f t="shared" si="1"/>
        <v>8316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  <ignoredError sqref="L3:L54 W2:W52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W55"/>
  <sheetViews>
    <sheetView view="pageLayout" zoomScale="70" zoomScaleNormal="100" zoomScalePageLayoutView="70" workbookViewId="0">
      <selection activeCell="G23" sqref="G23"/>
    </sheetView>
  </sheetViews>
  <sheetFormatPr defaultColWidth="7.625" defaultRowHeight="13.5"/>
  <cols>
    <col min="1" max="1" width="7.625" style="48"/>
    <col min="2" max="2" width="7.625" style="49" customWidth="1"/>
    <col min="3" max="12" width="7.625" style="50" customWidth="1"/>
    <col min="13" max="16384" width="7.625" style="48"/>
  </cols>
  <sheetData>
    <row r="1" spans="2:23">
      <c r="B1" s="432" t="s">
        <v>53</v>
      </c>
      <c r="C1" s="435" t="s">
        <v>39</v>
      </c>
      <c r="D1" s="435" t="s">
        <v>20</v>
      </c>
      <c r="E1" s="435" t="s">
        <v>21</v>
      </c>
      <c r="F1" s="435" t="s">
        <v>22</v>
      </c>
      <c r="G1" s="435"/>
      <c r="H1" s="435"/>
      <c r="I1" s="435"/>
      <c r="J1" s="435"/>
      <c r="K1" s="435"/>
      <c r="L1" s="435" t="s">
        <v>1</v>
      </c>
      <c r="M1" s="432" t="s">
        <v>53</v>
      </c>
      <c r="N1" s="435" t="s">
        <v>39</v>
      </c>
      <c r="O1" s="435" t="s">
        <v>20</v>
      </c>
      <c r="P1" s="435" t="s">
        <v>21</v>
      </c>
      <c r="Q1" s="435" t="s">
        <v>22</v>
      </c>
      <c r="R1" s="435"/>
      <c r="S1" s="435"/>
      <c r="T1" s="435"/>
      <c r="U1" s="435"/>
      <c r="V1" s="435"/>
      <c r="W1" s="435" t="s">
        <v>1</v>
      </c>
    </row>
    <row r="2" spans="2:23">
      <c r="B2" s="433" t="s">
        <v>78</v>
      </c>
      <c r="C2" s="370">
        <v>18</v>
      </c>
      <c r="D2" s="370">
        <v>15</v>
      </c>
      <c r="E2" s="370">
        <v>16</v>
      </c>
      <c r="F2" s="370">
        <v>6</v>
      </c>
      <c r="G2" s="223"/>
      <c r="H2" s="223"/>
      <c r="I2" s="223"/>
      <c r="J2" s="223"/>
      <c r="K2" s="223"/>
      <c r="L2" s="436">
        <f>SUM(C2:K2)</f>
        <v>55</v>
      </c>
      <c r="M2" s="433">
        <v>53</v>
      </c>
      <c r="N2" s="370">
        <v>31</v>
      </c>
      <c r="O2" s="370">
        <v>42</v>
      </c>
      <c r="P2" s="370">
        <v>18</v>
      </c>
      <c r="Q2" s="370">
        <v>30</v>
      </c>
      <c r="R2" s="223"/>
      <c r="S2" s="223"/>
      <c r="T2" s="223"/>
      <c r="U2" s="223"/>
      <c r="V2" s="223"/>
      <c r="W2" s="436">
        <f>SUM(N2:V2)</f>
        <v>121</v>
      </c>
    </row>
    <row r="3" spans="2:23">
      <c r="B3" s="433">
        <v>1</v>
      </c>
      <c r="C3" s="370">
        <v>14</v>
      </c>
      <c r="D3" s="370">
        <v>11</v>
      </c>
      <c r="E3" s="370">
        <v>6</v>
      </c>
      <c r="F3" s="370">
        <v>11</v>
      </c>
      <c r="G3" s="223"/>
      <c r="H3" s="223"/>
      <c r="I3" s="223"/>
      <c r="J3" s="223"/>
      <c r="K3" s="223"/>
      <c r="L3" s="436">
        <f t="shared" ref="L3:L54" si="0">SUM(C3:K3)</f>
        <v>42</v>
      </c>
      <c r="M3" s="433">
        <v>54</v>
      </c>
      <c r="N3" s="370">
        <v>28</v>
      </c>
      <c r="O3" s="370">
        <v>7</v>
      </c>
      <c r="P3" s="370">
        <v>17</v>
      </c>
      <c r="Q3" s="370">
        <v>26</v>
      </c>
      <c r="R3" s="223"/>
      <c r="S3" s="223"/>
      <c r="T3" s="223"/>
      <c r="U3" s="223"/>
      <c r="V3" s="223"/>
      <c r="W3" s="436">
        <f t="shared" ref="W3:W54" si="1">SUM(N3:V3)</f>
        <v>78</v>
      </c>
    </row>
    <row r="4" spans="2:23">
      <c r="B4" s="433">
        <v>2</v>
      </c>
      <c r="C4" s="370">
        <v>14</v>
      </c>
      <c r="D4" s="370">
        <v>16</v>
      </c>
      <c r="E4" s="370">
        <v>11</v>
      </c>
      <c r="F4" s="370">
        <v>15</v>
      </c>
      <c r="G4" s="223"/>
      <c r="H4" s="223"/>
      <c r="I4" s="223"/>
      <c r="J4" s="223"/>
      <c r="K4" s="223"/>
      <c r="L4" s="436">
        <f t="shared" si="0"/>
        <v>56</v>
      </c>
      <c r="M4" s="433">
        <v>55</v>
      </c>
      <c r="N4" s="370">
        <v>33</v>
      </c>
      <c r="O4" s="370">
        <v>21</v>
      </c>
      <c r="P4" s="370">
        <v>27</v>
      </c>
      <c r="Q4" s="370">
        <v>30</v>
      </c>
      <c r="R4" s="223"/>
      <c r="S4" s="223"/>
      <c r="T4" s="223"/>
      <c r="U4" s="223"/>
      <c r="V4" s="223"/>
      <c r="W4" s="436">
        <f t="shared" si="1"/>
        <v>111</v>
      </c>
    </row>
    <row r="5" spans="2:23">
      <c r="B5" s="433">
        <v>3</v>
      </c>
      <c r="C5" s="370">
        <v>24</v>
      </c>
      <c r="D5" s="370">
        <v>13</v>
      </c>
      <c r="E5" s="370">
        <v>8</v>
      </c>
      <c r="F5" s="370">
        <v>15</v>
      </c>
      <c r="G5" s="223"/>
      <c r="H5" s="223"/>
      <c r="I5" s="223"/>
      <c r="J5" s="223"/>
      <c r="K5" s="223"/>
      <c r="L5" s="436">
        <f t="shared" si="0"/>
        <v>60</v>
      </c>
      <c r="M5" s="433">
        <v>56</v>
      </c>
      <c r="N5" s="370">
        <v>30</v>
      </c>
      <c r="O5" s="370">
        <v>21</v>
      </c>
      <c r="P5" s="370">
        <v>29</v>
      </c>
      <c r="Q5" s="370">
        <v>30</v>
      </c>
      <c r="R5" s="223"/>
      <c r="S5" s="223"/>
      <c r="T5" s="223"/>
      <c r="U5" s="223"/>
      <c r="V5" s="223"/>
      <c r="W5" s="436">
        <f t="shared" si="1"/>
        <v>110</v>
      </c>
    </row>
    <row r="6" spans="2:23">
      <c r="B6" s="433">
        <v>4</v>
      </c>
      <c r="C6" s="370">
        <v>25</v>
      </c>
      <c r="D6" s="370">
        <v>16</v>
      </c>
      <c r="E6" s="370">
        <v>14</v>
      </c>
      <c r="F6" s="370">
        <v>20</v>
      </c>
      <c r="G6" s="223"/>
      <c r="H6" s="223"/>
      <c r="I6" s="223"/>
      <c r="J6" s="223"/>
      <c r="K6" s="223"/>
      <c r="L6" s="436">
        <f t="shared" si="0"/>
        <v>75</v>
      </c>
      <c r="M6" s="433">
        <v>57</v>
      </c>
      <c r="N6" s="370">
        <v>33</v>
      </c>
      <c r="O6" s="370">
        <v>26</v>
      </c>
      <c r="P6" s="370">
        <v>11</v>
      </c>
      <c r="Q6" s="370">
        <v>32</v>
      </c>
      <c r="R6" s="223"/>
      <c r="S6" s="223"/>
      <c r="T6" s="223"/>
      <c r="U6" s="223"/>
      <c r="V6" s="223"/>
      <c r="W6" s="436">
        <f t="shared" si="1"/>
        <v>102</v>
      </c>
    </row>
    <row r="7" spans="2:23">
      <c r="B7" s="433">
        <v>5</v>
      </c>
      <c r="C7" s="370">
        <v>19</v>
      </c>
      <c r="D7" s="370">
        <v>16</v>
      </c>
      <c r="E7" s="370">
        <v>14</v>
      </c>
      <c r="F7" s="370">
        <v>18</v>
      </c>
      <c r="G7" s="223"/>
      <c r="H7" s="223"/>
      <c r="I7" s="223"/>
      <c r="J7" s="223"/>
      <c r="K7" s="223"/>
      <c r="L7" s="436">
        <f t="shared" si="0"/>
        <v>67</v>
      </c>
      <c r="M7" s="433">
        <v>58</v>
      </c>
      <c r="N7" s="370">
        <v>28</v>
      </c>
      <c r="O7" s="370">
        <v>23</v>
      </c>
      <c r="P7" s="370">
        <v>13</v>
      </c>
      <c r="Q7" s="370">
        <v>27</v>
      </c>
      <c r="R7" s="223"/>
      <c r="S7" s="223"/>
      <c r="T7" s="223"/>
      <c r="U7" s="223"/>
      <c r="V7" s="223"/>
      <c r="W7" s="436">
        <f t="shared" si="1"/>
        <v>91</v>
      </c>
    </row>
    <row r="8" spans="2:23">
      <c r="B8" s="433">
        <v>6</v>
      </c>
      <c r="C8" s="370">
        <v>19</v>
      </c>
      <c r="D8" s="370">
        <v>19</v>
      </c>
      <c r="E8" s="370">
        <v>19</v>
      </c>
      <c r="F8" s="370">
        <v>19</v>
      </c>
      <c r="G8" s="223"/>
      <c r="H8" s="223"/>
      <c r="I8" s="223"/>
      <c r="J8" s="223"/>
      <c r="K8" s="223"/>
      <c r="L8" s="436">
        <f t="shared" si="0"/>
        <v>76</v>
      </c>
      <c r="M8" s="433">
        <v>59</v>
      </c>
      <c r="N8" s="370">
        <v>27</v>
      </c>
      <c r="O8" s="370">
        <v>26</v>
      </c>
      <c r="P8" s="370">
        <v>13</v>
      </c>
      <c r="Q8" s="370">
        <v>25</v>
      </c>
      <c r="R8" s="223"/>
      <c r="S8" s="223"/>
      <c r="T8" s="223"/>
      <c r="U8" s="223"/>
      <c r="V8" s="223"/>
      <c r="W8" s="436">
        <f t="shared" si="1"/>
        <v>91</v>
      </c>
    </row>
    <row r="9" spans="2:23">
      <c r="B9" s="433">
        <v>7</v>
      </c>
      <c r="C9" s="370">
        <v>17</v>
      </c>
      <c r="D9" s="370">
        <v>17</v>
      </c>
      <c r="E9" s="370">
        <v>15</v>
      </c>
      <c r="F9" s="370">
        <v>26</v>
      </c>
      <c r="G9" s="223"/>
      <c r="H9" s="223"/>
      <c r="I9" s="223"/>
      <c r="J9" s="223"/>
      <c r="K9" s="223"/>
      <c r="L9" s="436">
        <f t="shared" si="0"/>
        <v>75</v>
      </c>
      <c r="M9" s="433">
        <v>60</v>
      </c>
      <c r="N9" s="370">
        <v>24</v>
      </c>
      <c r="O9" s="370">
        <v>21</v>
      </c>
      <c r="P9" s="370">
        <v>12</v>
      </c>
      <c r="Q9" s="370">
        <v>20</v>
      </c>
      <c r="R9" s="223"/>
      <c r="S9" s="223"/>
      <c r="T9" s="223"/>
      <c r="U9" s="223"/>
      <c r="V9" s="223"/>
      <c r="W9" s="436">
        <f t="shared" si="1"/>
        <v>77</v>
      </c>
    </row>
    <row r="10" spans="2:23">
      <c r="B10" s="433">
        <v>8</v>
      </c>
      <c r="C10" s="370">
        <v>20</v>
      </c>
      <c r="D10" s="370">
        <v>15</v>
      </c>
      <c r="E10" s="370">
        <v>16</v>
      </c>
      <c r="F10" s="370">
        <v>16</v>
      </c>
      <c r="G10" s="223"/>
      <c r="H10" s="223"/>
      <c r="I10" s="223"/>
      <c r="J10" s="223"/>
      <c r="K10" s="223"/>
      <c r="L10" s="436">
        <f t="shared" si="0"/>
        <v>67</v>
      </c>
      <c r="M10" s="433">
        <v>61</v>
      </c>
      <c r="N10" s="370">
        <v>21</v>
      </c>
      <c r="O10" s="370">
        <v>20</v>
      </c>
      <c r="P10" s="370">
        <v>11</v>
      </c>
      <c r="Q10" s="370">
        <v>24</v>
      </c>
      <c r="R10" s="223"/>
      <c r="S10" s="223"/>
      <c r="T10" s="223"/>
      <c r="U10" s="223"/>
      <c r="V10" s="223"/>
      <c r="W10" s="436">
        <f t="shared" si="1"/>
        <v>76</v>
      </c>
    </row>
    <row r="11" spans="2:23">
      <c r="B11" s="433">
        <v>9</v>
      </c>
      <c r="C11" s="370">
        <v>15</v>
      </c>
      <c r="D11" s="370">
        <v>15</v>
      </c>
      <c r="E11" s="370">
        <v>25</v>
      </c>
      <c r="F11" s="370">
        <v>16</v>
      </c>
      <c r="G11" s="223"/>
      <c r="H11" s="223"/>
      <c r="I11" s="223"/>
      <c r="J11" s="223"/>
      <c r="K11" s="223"/>
      <c r="L11" s="436">
        <f t="shared" si="0"/>
        <v>71</v>
      </c>
      <c r="M11" s="433">
        <v>62</v>
      </c>
      <c r="N11" s="370">
        <v>22</v>
      </c>
      <c r="O11" s="370">
        <v>17</v>
      </c>
      <c r="P11" s="370">
        <v>17</v>
      </c>
      <c r="Q11" s="370">
        <v>21</v>
      </c>
      <c r="R11" s="223"/>
      <c r="S11" s="223"/>
      <c r="T11" s="223"/>
      <c r="U11" s="223"/>
      <c r="V11" s="223"/>
      <c r="W11" s="436">
        <f t="shared" si="1"/>
        <v>77</v>
      </c>
    </row>
    <row r="12" spans="2:23">
      <c r="B12" s="433">
        <v>10</v>
      </c>
      <c r="C12" s="370">
        <v>9</v>
      </c>
      <c r="D12" s="370">
        <v>15</v>
      </c>
      <c r="E12" s="370">
        <v>16</v>
      </c>
      <c r="F12" s="370">
        <v>25</v>
      </c>
      <c r="G12" s="223"/>
      <c r="H12" s="223"/>
      <c r="I12" s="223"/>
      <c r="J12" s="223"/>
      <c r="K12" s="223"/>
      <c r="L12" s="436">
        <f t="shared" si="0"/>
        <v>65</v>
      </c>
      <c r="M12" s="433">
        <v>63</v>
      </c>
      <c r="N12" s="370">
        <v>18</v>
      </c>
      <c r="O12" s="370">
        <v>20</v>
      </c>
      <c r="P12" s="370">
        <v>17</v>
      </c>
      <c r="Q12" s="370">
        <v>28</v>
      </c>
      <c r="R12" s="223"/>
      <c r="S12" s="223"/>
      <c r="T12" s="223"/>
      <c r="U12" s="223"/>
      <c r="V12" s="223"/>
      <c r="W12" s="436">
        <f t="shared" si="1"/>
        <v>83</v>
      </c>
    </row>
    <row r="13" spans="2:23">
      <c r="B13" s="433">
        <v>11</v>
      </c>
      <c r="C13" s="370">
        <v>16</v>
      </c>
      <c r="D13" s="370">
        <v>14</v>
      </c>
      <c r="E13" s="370">
        <v>13</v>
      </c>
      <c r="F13" s="370">
        <v>24</v>
      </c>
      <c r="G13" s="223"/>
      <c r="H13" s="223"/>
      <c r="I13" s="223"/>
      <c r="J13" s="223"/>
      <c r="K13" s="223"/>
      <c r="L13" s="436">
        <f t="shared" si="0"/>
        <v>67</v>
      </c>
      <c r="M13" s="433">
        <v>64</v>
      </c>
      <c r="N13" s="370">
        <v>20</v>
      </c>
      <c r="O13" s="370">
        <v>16</v>
      </c>
      <c r="P13" s="370">
        <v>12</v>
      </c>
      <c r="Q13" s="370">
        <v>21</v>
      </c>
      <c r="R13" s="223"/>
      <c r="S13" s="223"/>
      <c r="T13" s="223"/>
      <c r="U13" s="223"/>
      <c r="V13" s="223"/>
      <c r="W13" s="436">
        <f t="shared" si="1"/>
        <v>69</v>
      </c>
    </row>
    <row r="14" spans="2:23">
      <c r="B14" s="433">
        <v>12</v>
      </c>
      <c r="C14" s="370">
        <v>17</v>
      </c>
      <c r="D14" s="370">
        <v>21</v>
      </c>
      <c r="E14" s="370">
        <v>16</v>
      </c>
      <c r="F14" s="370">
        <v>19</v>
      </c>
      <c r="G14" s="223"/>
      <c r="H14" s="223"/>
      <c r="I14" s="223"/>
      <c r="J14" s="223"/>
      <c r="K14" s="223"/>
      <c r="L14" s="436">
        <f t="shared" si="0"/>
        <v>73</v>
      </c>
      <c r="M14" s="433">
        <v>65</v>
      </c>
      <c r="N14" s="370">
        <v>17</v>
      </c>
      <c r="O14" s="370">
        <v>13</v>
      </c>
      <c r="P14" s="370">
        <v>13</v>
      </c>
      <c r="Q14" s="370">
        <v>23</v>
      </c>
      <c r="R14" s="223"/>
      <c r="S14" s="223"/>
      <c r="T14" s="223"/>
      <c r="U14" s="223"/>
      <c r="V14" s="223"/>
      <c r="W14" s="436">
        <f t="shared" si="1"/>
        <v>66</v>
      </c>
    </row>
    <row r="15" spans="2:23">
      <c r="B15" s="433">
        <v>13</v>
      </c>
      <c r="C15" s="370">
        <v>10</v>
      </c>
      <c r="D15" s="370">
        <v>12</v>
      </c>
      <c r="E15" s="370">
        <v>18</v>
      </c>
      <c r="F15" s="370">
        <v>17</v>
      </c>
      <c r="G15" s="223"/>
      <c r="H15" s="223"/>
      <c r="I15" s="223"/>
      <c r="J15" s="223"/>
      <c r="K15" s="223"/>
      <c r="L15" s="436">
        <f t="shared" si="0"/>
        <v>57</v>
      </c>
      <c r="M15" s="433">
        <v>66</v>
      </c>
      <c r="N15" s="370">
        <v>24</v>
      </c>
      <c r="O15" s="370">
        <v>17</v>
      </c>
      <c r="P15" s="370">
        <v>19</v>
      </c>
      <c r="Q15" s="370">
        <v>15</v>
      </c>
      <c r="R15" s="223"/>
      <c r="S15" s="223"/>
      <c r="T15" s="223"/>
      <c r="U15" s="223"/>
      <c r="V15" s="223"/>
      <c r="W15" s="436">
        <f t="shared" si="1"/>
        <v>75</v>
      </c>
    </row>
    <row r="16" spans="2:23">
      <c r="B16" s="433">
        <v>14</v>
      </c>
      <c r="C16" s="370">
        <v>10</v>
      </c>
      <c r="D16" s="370">
        <v>10</v>
      </c>
      <c r="E16" s="370">
        <v>18</v>
      </c>
      <c r="F16" s="370">
        <v>18</v>
      </c>
      <c r="G16" s="223"/>
      <c r="H16" s="223"/>
      <c r="I16" s="223"/>
      <c r="J16" s="223"/>
      <c r="K16" s="223"/>
      <c r="L16" s="436">
        <f t="shared" si="0"/>
        <v>56</v>
      </c>
      <c r="M16" s="433">
        <v>67</v>
      </c>
      <c r="N16" s="370">
        <v>20</v>
      </c>
      <c r="O16" s="370">
        <v>15</v>
      </c>
      <c r="P16" s="370">
        <v>16</v>
      </c>
      <c r="Q16" s="370">
        <v>31</v>
      </c>
      <c r="R16" s="223"/>
      <c r="S16" s="223"/>
      <c r="T16" s="223"/>
      <c r="U16" s="223"/>
      <c r="V16" s="223"/>
      <c r="W16" s="436">
        <f t="shared" si="1"/>
        <v>82</v>
      </c>
    </row>
    <row r="17" spans="2:23">
      <c r="B17" s="433">
        <v>15</v>
      </c>
      <c r="C17" s="370">
        <v>12</v>
      </c>
      <c r="D17" s="370">
        <v>12</v>
      </c>
      <c r="E17" s="370">
        <v>17</v>
      </c>
      <c r="F17" s="370">
        <v>17</v>
      </c>
      <c r="G17" s="223"/>
      <c r="H17" s="223"/>
      <c r="I17" s="223"/>
      <c r="J17" s="223"/>
      <c r="K17" s="223"/>
      <c r="L17" s="436">
        <f t="shared" si="0"/>
        <v>58</v>
      </c>
      <c r="M17" s="433">
        <v>68</v>
      </c>
      <c r="N17" s="370">
        <v>25</v>
      </c>
      <c r="O17" s="370">
        <v>12</v>
      </c>
      <c r="P17" s="370">
        <v>24</v>
      </c>
      <c r="Q17" s="370">
        <v>24</v>
      </c>
      <c r="R17" s="223"/>
      <c r="S17" s="223"/>
      <c r="T17" s="223"/>
      <c r="U17" s="223"/>
      <c r="V17" s="223"/>
      <c r="W17" s="436">
        <f t="shared" si="1"/>
        <v>85</v>
      </c>
    </row>
    <row r="18" spans="2:23">
      <c r="B18" s="433">
        <v>16</v>
      </c>
      <c r="C18" s="370">
        <v>11</v>
      </c>
      <c r="D18" s="370">
        <v>17</v>
      </c>
      <c r="E18" s="370">
        <v>17</v>
      </c>
      <c r="F18" s="370">
        <v>15</v>
      </c>
      <c r="G18" s="223"/>
      <c r="H18" s="223"/>
      <c r="I18" s="223"/>
      <c r="J18" s="223"/>
      <c r="K18" s="223"/>
      <c r="L18" s="436">
        <f t="shared" si="0"/>
        <v>60</v>
      </c>
      <c r="M18" s="433">
        <v>69</v>
      </c>
      <c r="N18" s="370">
        <v>18</v>
      </c>
      <c r="O18" s="370">
        <v>17</v>
      </c>
      <c r="P18" s="370">
        <v>20</v>
      </c>
      <c r="Q18" s="370">
        <v>20</v>
      </c>
      <c r="R18" s="223"/>
      <c r="S18" s="223"/>
      <c r="T18" s="223"/>
      <c r="U18" s="223"/>
      <c r="V18" s="223"/>
      <c r="W18" s="436">
        <f t="shared" si="1"/>
        <v>75</v>
      </c>
    </row>
    <row r="19" spans="2:23">
      <c r="B19" s="433">
        <v>17</v>
      </c>
      <c r="C19" s="370">
        <v>6</v>
      </c>
      <c r="D19" s="370">
        <v>9</v>
      </c>
      <c r="E19" s="370">
        <v>16</v>
      </c>
      <c r="F19" s="370">
        <v>15</v>
      </c>
      <c r="G19" s="223"/>
      <c r="H19" s="223"/>
      <c r="I19" s="223"/>
      <c r="J19" s="223"/>
      <c r="K19" s="223"/>
      <c r="L19" s="436">
        <f t="shared" si="0"/>
        <v>46</v>
      </c>
      <c r="M19" s="433">
        <v>70</v>
      </c>
      <c r="N19" s="370">
        <v>29</v>
      </c>
      <c r="O19" s="370">
        <v>13</v>
      </c>
      <c r="P19" s="370">
        <v>12</v>
      </c>
      <c r="Q19" s="370">
        <v>12</v>
      </c>
      <c r="R19" s="223"/>
      <c r="S19" s="223"/>
      <c r="T19" s="223"/>
      <c r="U19" s="223"/>
      <c r="V19" s="223"/>
      <c r="W19" s="436">
        <f t="shared" si="1"/>
        <v>66</v>
      </c>
    </row>
    <row r="20" spans="2:23">
      <c r="B20" s="433">
        <v>18</v>
      </c>
      <c r="C20" s="370">
        <v>17</v>
      </c>
      <c r="D20" s="370">
        <v>15</v>
      </c>
      <c r="E20" s="370">
        <v>9</v>
      </c>
      <c r="F20" s="370">
        <v>20</v>
      </c>
      <c r="G20" s="223"/>
      <c r="H20" s="223"/>
      <c r="I20" s="223"/>
      <c r="J20" s="223"/>
      <c r="K20" s="223"/>
      <c r="L20" s="436">
        <f t="shared" si="0"/>
        <v>61</v>
      </c>
      <c r="M20" s="433">
        <v>71</v>
      </c>
      <c r="N20" s="370">
        <v>31</v>
      </c>
      <c r="O20" s="370">
        <v>17</v>
      </c>
      <c r="P20" s="370">
        <v>22</v>
      </c>
      <c r="Q20" s="370">
        <v>34</v>
      </c>
      <c r="R20" s="223"/>
      <c r="S20" s="223"/>
      <c r="T20" s="223"/>
      <c r="U20" s="223"/>
      <c r="V20" s="223"/>
      <c r="W20" s="436">
        <f t="shared" si="1"/>
        <v>104</v>
      </c>
    </row>
    <row r="21" spans="2:23">
      <c r="B21" s="433">
        <v>19</v>
      </c>
      <c r="C21" s="370">
        <v>21</v>
      </c>
      <c r="D21" s="370">
        <v>9</v>
      </c>
      <c r="E21" s="370">
        <v>15</v>
      </c>
      <c r="F21" s="370">
        <v>23</v>
      </c>
      <c r="G21" s="223"/>
      <c r="H21" s="223"/>
      <c r="I21" s="223"/>
      <c r="J21" s="223"/>
      <c r="K21" s="223"/>
      <c r="L21" s="436">
        <f t="shared" si="0"/>
        <v>68</v>
      </c>
      <c r="M21" s="433">
        <v>72</v>
      </c>
      <c r="N21" s="370">
        <v>42</v>
      </c>
      <c r="O21" s="370">
        <v>15</v>
      </c>
      <c r="P21" s="370">
        <v>16</v>
      </c>
      <c r="Q21" s="370">
        <v>27</v>
      </c>
      <c r="R21" s="223"/>
      <c r="S21" s="223"/>
      <c r="T21" s="223"/>
      <c r="U21" s="223"/>
      <c r="V21" s="223"/>
      <c r="W21" s="436">
        <f t="shared" si="1"/>
        <v>100</v>
      </c>
    </row>
    <row r="22" spans="2:23">
      <c r="B22" s="433">
        <v>20</v>
      </c>
      <c r="C22" s="370">
        <v>19</v>
      </c>
      <c r="D22" s="370">
        <v>15</v>
      </c>
      <c r="E22" s="370">
        <v>21</v>
      </c>
      <c r="F22" s="370">
        <v>24</v>
      </c>
      <c r="G22" s="223"/>
      <c r="H22" s="223"/>
      <c r="I22" s="223"/>
      <c r="J22" s="223"/>
      <c r="K22" s="223"/>
      <c r="L22" s="436">
        <f t="shared" si="0"/>
        <v>79</v>
      </c>
      <c r="M22" s="433">
        <v>73</v>
      </c>
      <c r="N22" s="370">
        <v>35</v>
      </c>
      <c r="O22" s="370">
        <v>9</v>
      </c>
      <c r="P22" s="370">
        <v>17</v>
      </c>
      <c r="Q22" s="370">
        <v>34</v>
      </c>
      <c r="R22" s="223"/>
      <c r="S22" s="223"/>
      <c r="T22" s="223"/>
      <c r="U22" s="223"/>
      <c r="V22" s="223"/>
      <c r="W22" s="436">
        <f t="shared" si="1"/>
        <v>95</v>
      </c>
    </row>
    <row r="23" spans="2:23">
      <c r="B23" s="433">
        <v>21</v>
      </c>
      <c r="C23" s="370">
        <v>19</v>
      </c>
      <c r="D23" s="370">
        <v>17</v>
      </c>
      <c r="E23" s="370">
        <v>24</v>
      </c>
      <c r="F23" s="370">
        <v>18</v>
      </c>
      <c r="G23" s="223"/>
      <c r="H23" s="223"/>
      <c r="I23" s="223"/>
      <c r="J23" s="223"/>
      <c r="K23" s="223"/>
      <c r="L23" s="436">
        <f t="shared" si="0"/>
        <v>78</v>
      </c>
      <c r="M23" s="433">
        <v>74</v>
      </c>
      <c r="N23" s="370">
        <v>17</v>
      </c>
      <c r="O23" s="370">
        <v>9</v>
      </c>
      <c r="P23" s="370">
        <v>17</v>
      </c>
      <c r="Q23" s="370">
        <v>26</v>
      </c>
      <c r="R23" s="223"/>
      <c r="S23" s="223"/>
      <c r="T23" s="223"/>
      <c r="U23" s="223"/>
      <c r="V23" s="223"/>
      <c r="W23" s="436">
        <f t="shared" si="1"/>
        <v>69</v>
      </c>
    </row>
    <row r="24" spans="2:23">
      <c r="B24" s="433">
        <v>22</v>
      </c>
      <c r="C24" s="370">
        <v>35</v>
      </c>
      <c r="D24" s="370">
        <v>22</v>
      </c>
      <c r="E24" s="370">
        <v>12</v>
      </c>
      <c r="F24" s="370">
        <v>19</v>
      </c>
      <c r="G24" s="223"/>
      <c r="H24" s="223"/>
      <c r="I24" s="223"/>
      <c r="J24" s="223"/>
      <c r="K24" s="223"/>
      <c r="L24" s="436">
        <f t="shared" si="0"/>
        <v>88</v>
      </c>
      <c r="M24" s="433">
        <v>75</v>
      </c>
      <c r="N24" s="370">
        <v>14</v>
      </c>
      <c r="O24" s="370">
        <v>5</v>
      </c>
      <c r="P24" s="370">
        <v>15</v>
      </c>
      <c r="Q24" s="370">
        <v>15</v>
      </c>
      <c r="R24" s="223"/>
      <c r="S24" s="223"/>
      <c r="T24" s="223"/>
      <c r="U24" s="223"/>
      <c r="V24" s="223"/>
      <c r="W24" s="436">
        <f t="shared" si="1"/>
        <v>49</v>
      </c>
    </row>
    <row r="25" spans="2:23">
      <c r="B25" s="433">
        <v>23</v>
      </c>
      <c r="C25" s="370">
        <v>33</v>
      </c>
      <c r="D25" s="370">
        <v>18</v>
      </c>
      <c r="E25" s="370">
        <v>16</v>
      </c>
      <c r="F25" s="370">
        <v>31</v>
      </c>
      <c r="G25" s="223"/>
      <c r="H25" s="223"/>
      <c r="I25" s="223"/>
      <c r="J25" s="223"/>
      <c r="K25" s="223"/>
      <c r="L25" s="436">
        <f t="shared" si="0"/>
        <v>98</v>
      </c>
      <c r="M25" s="433">
        <v>76</v>
      </c>
      <c r="N25" s="370">
        <v>18</v>
      </c>
      <c r="O25" s="370">
        <v>12</v>
      </c>
      <c r="P25" s="370">
        <v>16</v>
      </c>
      <c r="Q25" s="370">
        <v>19</v>
      </c>
      <c r="R25" s="223"/>
      <c r="S25" s="223"/>
      <c r="T25" s="223"/>
      <c r="U25" s="223"/>
      <c r="V25" s="223"/>
      <c r="W25" s="436">
        <f t="shared" si="1"/>
        <v>65</v>
      </c>
    </row>
    <row r="26" spans="2:23">
      <c r="B26" s="433">
        <v>24</v>
      </c>
      <c r="C26" s="370">
        <v>26</v>
      </c>
      <c r="D26" s="370">
        <v>23</v>
      </c>
      <c r="E26" s="370">
        <v>25</v>
      </c>
      <c r="F26" s="370">
        <v>13</v>
      </c>
      <c r="G26" s="223"/>
      <c r="H26" s="223"/>
      <c r="I26" s="223"/>
      <c r="J26" s="223"/>
      <c r="K26" s="223"/>
      <c r="L26" s="436">
        <f t="shared" si="0"/>
        <v>87</v>
      </c>
      <c r="M26" s="433">
        <v>77</v>
      </c>
      <c r="N26" s="370">
        <v>18</v>
      </c>
      <c r="O26" s="370">
        <v>11</v>
      </c>
      <c r="P26" s="370">
        <v>13</v>
      </c>
      <c r="Q26" s="370">
        <v>32</v>
      </c>
      <c r="R26" s="223"/>
      <c r="S26" s="223"/>
      <c r="T26" s="223"/>
      <c r="U26" s="223"/>
      <c r="V26" s="223"/>
      <c r="W26" s="436">
        <f t="shared" si="1"/>
        <v>74</v>
      </c>
    </row>
    <row r="27" spans="2:23">
      <c r="B27" s="433">
        <v>25</v>
      </c>
      <c r="C27" s="370">
        <v>24</v>
      </c>
      <c r="D27" s="370">
        <v>23</v>
      </c>
      <c r="E27" s="370">
        <v>19</v>
      </c>
      <c r="F27" s="370">
        <v>20</v>
      </c>
      <c r="G27" s="223"/>
      <c r="H27" s="223"/>
      <c r="I27" s="223"/>
      <c r="J27" s="223"/>
      <c r="K27" s="223"/>
      <c r="L27" s="436">
        <f t="shared" si="0"/>
        <v>86</v>
      </c>
      <c r="M27" s="433">
        <v>78</v>
      </c>
      <c r="N27" s="370">
        <v>17</v>
      </c>
      <c r="O27" s="370">
        <v>12</v>
      </c>
      <c r="P27" s="370">
        <v>9</v>
      </c>
      <c r="Q27" s="370">
        <v>19</v>
      </c>
      <c r="R27" s="223"/>
      <c r="S27" s="223"/>
      <c r="T27" s="223"/>
      <c r="U27" s="223"/>
      <c r="V27" s="223"/>
      <c r="W27" s="436">
        <f t="shared" si="1"/>
        <v>57</v>
      </c>
    </row>
    <row r="28" spans="2:23">
      <c r="B28" s="433">
        <v>26</v>
      </c>
      <c r="C28" s="370">
        <v>29</v>
      </c>
      <c r="D28" s="370">
        <v>23</v>
      </c>
      <c r="E28" s="370">
        <v>21</v>
      </c>
      <c r="F28" s="370">
        <v>21</v>
      </c>
      <c r="G28" s="223"/>
      <c r="H28" s="223"/>
      <c r="I28" s="223"/>
      <c r="J28" s="223"/>
      <c r="K28" s="223"/>
      <c r="L28" s="436">
        <f t="shared" si="0"/>
        <v>94</v>
      </c>
      <c r="M28" s="433">
        <v>79</v>
      </c>
      <c r="N28" s="370">
        <v>26</v>
      </c>
      <c r="O28" s="370">
        <v>10</v>
      </c>
      <c r="P28" s="370">
        <v>10</v>
      </c>
      <c r="Q28" s="370">
        <v>16</v>
      </c>
      <c r="R28" s="223"/>
      <c r="S28" s="223"/>
      <c r="T28" s="223"/>
      <c r="U28" s="223"/>
      <c r="V28" s="223"/>
      <c r="W28" s="436">
        <f t="shared" si="1"/>
        <v>62</v>
      </c>
    </row>
    <row r="29" spans="2:23">
      <c r="B29" s="433">
        <v>27</v>
      </c>
      <c r="C29" s="370">
        <v>20</v>
      </c>
      <c r="D29" s="370">
        <v>22</v>
      </c>
      <c r="E29" s="370">
        <v>12</v>
      </c>
      <c r="F29" s="370">
        <v>14</v>
      </c>
      <c r="G29" s="223"/>
      <c r="H29" s="223"/>
      <c r="I29" s="223"/>
      <c r="J29" s="223"/>
      <c r="K29" s="223"/>
      <c r="L29" s="436">
        <f t="shared" si="0"/>
        <v>68</v>
      </c>
      <c r="M29" s="433">
        <v>80</v>
      </c>
      <c r="N29" s="370">
        <v>17</v>
      </c>
      <c r="O29" s="370">
        <v>9</v>
      </c>
      <c r="P29" s="370">
        <v>10</v>
      </c>
      <c r="Q29" s="370">
        <v>16</v>
      </c>
      <c r="R29" s="223"/>
      <c r="S29" s="223"/>
      <c r="T29" s="223"/>
      <c r="U29" s="223"/>
      <c r="V29" s="223"/>
      <c r="W29" s="436">
        <f t="shared" si="1"/>
        <v>52</v>
      </c>
    </row>
    <row r="30" spans="2:23">
      <c r="B30" s="433">
        <v>28</v>
      </c>
      <c r="C30" s="370">
        <v>20</v>
      </c>
      <c r="D30" s="370">
        <v>20</v>
      </c>
      <c r="E30" s="370">
        <v>16</v>
      </c>
      <c r="F30" s="370">
        <v>15</v>
      </c>
      <c r="G30" s="223"/>
      <c r="H30" s="223"/>
      <c r="I30" s="223"/>
      <c r="J30" s="223"/>
      <c r="K30" s="223"/>
      <c r="L30" s="436">
        <f t="shared" si="0"/>
        <v>71</v>
      </c>
      <c r="M30" s="433">
        <v>81</v>
      </c>
      <c r="N30" s="370">
        <v>11</v>
      </c>
      <c r="O30" s="370">
        <v>8</v>
      </c>
      <c r="P30" s="370">
        <v>7</v>
      </c>
      <c r="Q30" s="370">
        <v>15</v>
      </c>
      <c r="R30" s="223"/>
      <c r="S30" s="223"/>
      <c r="T30" s="223"/>
      <c r="U30" s="223"/>
      <c r="V30" s="223"/>
      <c r="W30" s="436">
        <f t="shared" si="1"/>
        <v>41</v>
      </c>
    </row>
    <row r="31" spans="2:23">
      <c r="B31" s="433">
        <v>29</v>
      </c>
      <c r="C31" s="370">
        <v>17</v>
      </c>
      <c r="D31" s="370">
        <v>16</v>
      </c>
      <c r="E31" s="370">
        <v>15</v>
      </c>
      <c r="F31" s="370">
        <v>26</v>
      </c>
      <c r="G31" s="223"/>
      <c r="H31" s="223"/>
      <c r="I31" s="223"/>
      <c r="J31" s="223"/>
      <c r="K31" s="223"/>
      <c r="L31" s="436">
        <f t="shared" si="0"/>
        <v>74</v>
      </c>
      <c r="M31" s="433">
        <v>82</v>
      </c>
      <c r="N31" s="370">
        <v>15</v>
      </c>
      <c r="O31" s="370">
        <v>10</v>
      </c>
      <c r="P31" s="370">
        <v>9</v>
      </c>
      <c r="Q31" s="370">
        <v>16</v>
      </c>
      <c r="R31" s="223"/>
      <c r="S31" s="223"/>
      <c r="T31" s="223"/>
      <c r="U31" s="223"/>
      <c r="V31" s="223"/>
      <c r="W31" s="436">
        <f t="shared" si="1"/>
        <v>50</v>
      </c>
    </row>
    <row r="32" spans="2:23">
      <c r="B32" s="433">
        <v>30</v>
      </c>
      <c r="C32" s="370">
        <v>28</v>
      </c>
      <c r="D32" s="370">
        <v>14</v>
      </c>
      <c r="E32" s="370">
        <v>10</v>
      </c>
      <c r="F32" s="370">
        <v>16</v>
      </c>
      <c r="G32" s="223"/>
      <c r="H32" s="223"/>
      <c r="I32" s="223"/>
      <c r="J32" s="223"/>
      <c r="K32" s="223"/>
      <c r="L32" s="436">
        <f t="shared" si="0"/>
        <v>68</v>
      </c>
      <c r="M32" s="433">
        <v>83</v>
      </c>
      <c r="N32" s="370">
        <v>14</v>
      </c>
      <c r="O32" s="370">
        <v>6</v>
      </c>
      <c r="P32" s="370">
        <v>14</v>
      </c>
      <c r="Q32" s="370">
        <v>20</v>
      </c>
      <c r="R32" s="223"/>
      <c r="S32" s="223"/>
      <c r="T32" s="223"/>
      <c r="U32" s="223"/>
      <c r="V32" s="223"/>
      <c r="W32" s="436">
        <f t="shared" si="1"/>
        <v>54</v>
      </c>
    </row>
    <row r="33" spans="2:23">
      <c r="B33" s="433">
        <v>31</v>
      </c>
      <c r="C33" s="370">
        <v>17</v>
      </c>
      <c r="D33" s="370">
        <v>25</v>
      </c>
      <c r="E33" s="370">
        <v>13</v>
      </c>
      <c r="F33" s="370">
        <v>22</v>
      </c>
      <c r="G33" s="223"/>
      <c r="H33" s="223"/>
      <c r="I33" s="223"/>
      <c r="J33" s="223"/>
      <c r="K33" s="223"/>
      <c r="L33" s="436">
        <f t="shared" si="0"/>
        <v>77</v>
      </c>
      <c r="M33" s="433">
        <v>84</v>
      </c>
      <c r="N33" s="370">
        <v>15</v>
      </c>
      <c r="O33" s="370">
        <v>5</v>
      </c>
      <c r="P33" s="370">
        <v>10</v>
      </c>
      <c r="Q33" s="370">
        <v>20</v>
      </c>
      <c r="R33" s="223"/>
      <c r="S33" s="223"/>
      <c r="T33" s="223"/>
      <c r="U33" s="223"/>
      <c r="V33" s="223"/>
      <c r="W33" s="436">
        <f t="shared" si="1"/>
        <v>50</v>
      </c>
    </row>
    <row r="34" spans="2:23">
      <c r="B34" s="433">
        <v>32</v>
      </c>
      <c r="C34" s="370">
        <v>26</v>
      </c>
      <c r="D34" s="370">
        <v>26</v>
      </c>
      <c r="E34" s="370">
        <v>10</v>
      </c>
      <c r="F34" s="370">
        <v>23</v>
      </c>
      <c r="G34" s="223"/>
      <c r="H34" s="223"/>
      <c r="I34" s="223"/>
      <c r="J34" s="223"/>
      <c r="K34" s="223"/>
      <c r="L34" s="436">
        <f t="shared" si="0"/>
        <v>85</v>
      </c>
      <c r="M34" s="433">
        <v>85</v>
      </c>
      <c r="N34" s="370">
        <v>17</v>
      </c>
      <c r="O34" s="370">
        <v>9</v>
      </c>
      <c r="P34" s="370">
        <v>18</v>
      </c>
      <c r="Q34" s="370">
        <v>17</v>
      </c>
      <c r="R34" s="223"/>
      <c r="S34" s="223"/>
      <c r="T34" s="223"/>
      <c r="U34" s="223"/>
      <c r="V34" s="223"/>
      <c r="W34" s="436">
        <f t="shared" si="1"/>
        <v>61</v>
      </c>
    </row>
    <row r="35" spans="2:23">
      <c r="B35" s="433">
        <v>33</v>
      </c>
      <c r="C35" s="370">
        <v>33</v>
      </c>
      <c r="D35" s="370">
        <v>24</v>
      </c>
      <c r="E35" s="370">
        <v>12</v>
      </c>
      <c r="F35" s="370">
        <v>20</v>
      </c>
      <c r="G35" s="223"/>
      <c r="H35" s="223"/>
      <c r="I35" s="223"/>
      <c r="J35" s="223"/>
      <c r="K35" s="223"/>
      <c r="L35" s="436">
        <f t="shared" si="0"/>
        <v>89</v>
      </c>
      <c r="M35" s="433">
        <v>86</v>
      </c>
      <c r="N35" s="370">
        <v>8</v>
      </c>
      <c r="O35" s="370">
        <v>6</v>
      </c>
      <c r="P35" s="370">
        <v>3</v>
      </c>
      <c r="Q35" s="370">
        <v>8</v>
      </c>
      <c r="R35" s="223"/>
      <c r="S35" s="223"/>
      <c r="T35" s="223"/>
      <c r="U35" s="223"/>
      <c r="V35" s="223"/>
      <c r="W35" s="436">
        <f t="shared" si="1"/>
        <v>25</v>
      </c>
    </row>
    <row r="36" spans="2:23">
      <c r="B36" s="433">
        <v>34</v>
      </c>
      <c r="C36" s="370">
        <v>23</v>
      </c>
      <c r="D36" s="370">
        <v>25</v>
      </c>
      <c r="E36" s="370">
        <v>16</v>
      </c>
      <c r="F36" s="370">
        <v>18</v>
      </c>
      <c r="G36" s="223"/>
      <c r="H36" s="223"/>
      <c r="I36" s="223"/>
      <c r="J36" s="223"/>
      <c r="K36" s="223"/>
      <c r="L36" s="436">
        <f t="shared" si="0"/>
        <v>82</v>
      </c>
      <c r="M36" s="433">
        <v>87</v>
      </c>
      <c r="N36" s="370">
        <v>10</v>
      </c>
      <c r="O36" s="370">
        <v>6</v>
      </c>
      <c r="P36" s="370">
        <v>7</v>
      </c>
      <c r="Q36" s="370">
        <v>10</v>
      </c>
      <c r="R36" s="223"/>
      <c r="S36" s="223"/>
      <c r="T36" s="223"/>
      <c r="U36" s="223"/>
      <c r="V36" s="223"/>
      <c r="W36" s="436">
        <f t="shared" si="1"/>
        <v>33</v>
      </c>
    </row>
    <row r="37" spans="2:23">
      <c r="B37" s="433">
        <v>35</v>
      </c>
      <c r="C37" s="370">
        <v>22</v>
      </c>
      <c r="D37" s="370">
        <v>19</v>
      </c>
      <c r="E37" s="370">
        <v>21</v>
      </c>
      <c r="F37" s="370">
        <v>21</v>
      </c>
      <c r="G37" s="223"/>
      <c r="H37" s="223"/>
      <c r="I37" s="223"/>
      <c r="J37" s="223"/>
      <c r="K37" s="223"/>
      <c r="L37" s="436">
        <f t="shared" si="0"/>
        <v>83</v>
      </c>
      <c r="M37" s="433">
        <v>88</v>
      </c>
      <c r="N37" s="370">
        <v>10</v>
      </c>
      <c r="O37" s="370">
        <v>3</v>
      </c>
      <c r="P37" s="370">
        <v>5</v>
      </c>
      <c r="Q37" s="370">
        <v>10</v>
      </c>
      <c r="R37" s="223"/>
      <c r="S37" s="223"/>
      <c r="T37" s="223"/>
      <c r="U37" s="223"/>
      <c r="V37" s="223"/>
      <c r="W37" s="436">
        <f t="shared" si="1"/>
        <v>28</v>
      </c>
    </row>
    <row r="38" spans="2:23">
      <c r="B38" s="433">
        <v>36</v>
      </c>
      <c r="C38" s="370">
        <v>30</v>
      </c>
      <c r="D38" s="370">
        <v>29</v>
      </c>
      <c r="E38" s="370">
        <v>16</v>
      </c>
      <c r="F38" s="370">
        <v>22</v>
      </c>
      <c r="G38" s="223"/>
      <c r="H38" s="223"/>
      <c r="I38" s="223"/>
      <c r="J38" s="223"/>
      <c r="K38" s="223"/>
      <c r="L38" s="436">
        <f t="shared" si="0"/>
        <v>97</v>
      </c>
      <c r="M38" s="433">
        <v>89</v>
      </c>
      <c r="N38" s="370">
        <v>10</v>
      </c>
      <c r="O38" s="370">
        <v>6</v>
      </c>
      <c r="P38" s="370">
        <v>2</v>
      </c>
      <c r="Q38" s="370">
        <v>12</v>
      </c>
      <c r="R38" s="223"/>
      <c r="S38" s="223"/>
      <c r="T38" s="223"/>
      <c r="U38" s="223"/>
      <c r="V38" s="223"/>
      <c r="W38" s="436">
        <f t="shared" si="1"/>
        <v>30</v>
      </c>
    </row>
    <row r="39" spans="2:23">
      <c r="B39" s="433">
        <v>37</v>
      </c>
      <c r="C39" s="370">
        <v>35</v>
      </c>
      <c r="D39" s="370">
        <v>21</v>
      </c>
      <c r="E39" s="370">
        <v>19</v>
      </c>
      <c r="F39" s="370">
        <v>20</v>
      </c>
      <c r="G39" s="223"/>
      <c r="H39" s="223"/>
      <c r="I39" s="223"/>
      <c r="J39" s="223"/>
      <c r="K39" s="223"/>
      <c r="L39" s="436">
        <f t="shared" si="0"/>
        <v>95</v>
      </c>
      <c r="M39" s="433">
        <v>90</v>
      </c>
      <c r="N39" s="370">
        <v>10</v>
      </c>
      <c r="O39" s="370">
        <v>2</v>
      </c>
      <c r="P39" s="370">
        <v>2</v>
      </c>
      <c r="Q39" s="370">
        <v>8</v>
      </c>
      <c r="R39" s="223"/>
      <c r="S39" s="223"/>
      <c r="T39" s="223"/>
      <c r="U39" s="223"/>
      <c r="V39" s="223"/>
      <c r="W39" s="436">
        <f t="shared" si="1"/>
        <v>22</v>
      </c>
    </row>
    <row r="40" spans="2:23">
      <c r="B40" s="433">
        <v>38</v>
      </c>
      <c r="C40" s="370">
        <v>26</v>
      </c>
      <c r="D40" s="370">
        <v>19</v>
      </c>
      <c r="E40" s="370">
        <v>18</v>
      </c>
      <c r="F40" s="370">
        <v>17</v>
      </c>
      <c r="G40" s="223"/>
      <c r="H40" s="223"/>
      <c r="I40" s="223"/>
      <c r="J40" s="223"/>
      <c r="K40" s="223"/>
      <c r="L40" s="436">
        <f t="shared" si="0"/>
        <v>80</v>
      </c>
      <c r="M40" s="433">
        <v>91</v>
      </c>
      <c r="N40" s="370">
        <v>6</v>
      </c>
      <c r="O40" s="370">
        <v>1</v>
      </c>
      <c r="P40" s="370">
        <v>5</v>
      </c>
      <c r="Q40" s="370">
        <v>5</v>
      </c>
      <c r="R40" s="223"/>
      <c r="S40" s="223"/>
      <c r="T40" s="223"/>
      <c r="U40" s="223"/>
      <c r="V40" s="223"/>
      <c r="W40" s="436">
        <f t="shared" si="1"/>
        <v>17</v>
      </c>
    </row>
    <row r="41" spans="2:23">
      <c r="B41" s="433">
        <v>39</v>
      </c>
      <c r="C41" s="370">
        <v>31</v>
      </c>
      <c r="D41" s="370">
        <v>24</v>
      </c>
      <c r="E41" s="370">
        <v>15</v>
      </c>
      <c r="F41" s="370">
        <v>24</v>
      </c>
      <c r="G41" s="223"/>
      <c r="H41" s="223"/>
      <c r="I41" s="223"/>
      <c r="J41" s="223"/>
      <c r="K41" s="223"/>
      <c r="L41" s="436">
        <f t="shared" si="0"/>
        <v>94</v>
      </c>
      <c r="M41" s="433">
        <v>92</v>
      </c>
      <c r="N41" s="370">
        <v>6</v>
      </c>
      <c r="O41" s="370">
        <v>2</v>
      </c>
      <c r="P41" s="370">
        <v>3</v>
      </c>
      <c r="Q41" s="370">
        <v>9</v>
      </c>
      <c r="R41" s="223"/>
      <c r="S41" s="223"/>
      <c r="T41" s="223"/>
      <c r="U41" s="223"/>
      <c r="V41" s="223"/>
      <c r="W41" s="436">
        <f t="shared" si="1"/>
        <v>20</v>
      </c>
    </row>
    <row r="42" spans="2:23">
      <c r="B42" s="433">
        <v>40</v>
      </c>
      <c r="C42" s="370">
        <v>29</v>
      </c>
      <c r="D42" s="370">
        <v>30</v>
      </c>
      <c r="E42" s="370">
        <v>16</v>
      </c>
      <c r="F42" s="370">
        <v>27</v>
      </c>
      <c r="G42" s="223"/>
      <c r="H42" s="223"/>
      <c r="I42" s="223"/>
      <c r="J42" s="223"/>
      <c r="K42" s="223"/>
      <c r="L42" s="436">
        <f t="shared" si="0"/>
        <v>102</v>
      </c>
      <c r="M42" s="433">
        <v>93</v>
      </c>
      <c r="N42" s="370">
        <v>4</v>
      </c>
      <c r="O42" s="370">
        <v>2</v>
      </c>
      <c r="P42" s="370">
        <v>3</v>
      </c>
      <c r="Q42" s="370">
        <v>1</v>
      </c>
      <c r="R42" s="223"/>
      <c r="S42" s="223"/>
      <c r="T42" s="223"/>
      <c r="U42" s="223"/>
      <c r="V42" s="223"/>
      <c r="W42" s="436">
        <f t="shared" si="1"/>
        <v>10</v>
      </c>
    </row>
    <row r="43" spans="2:23">
      <c r="B43" s="433">
        <v>41</v>
      </c>
      <c r="C43" s="370">
        <v>22</v>
      </c>
      <c r="D43" s="370">
        <v>24</v>
      </c>
      <c r="E43" s="370">
        <v>24</v>
      </c>
      <c r="F43" s="370">
        <v>40</v>
      </c>
      <c r="G43" s="223"/>
      <c r="H43" s="223"/>
      <c r="I43" s="223"/>
      <c r="J43" s="223"/>
      <c r="K43" s="223"/>
      <c r="L43" s="436">
        <f t="shared" si="0"/>
        <v>110</v>
      </c>
      <c r="M43" s="433">
        <v>94</v>
      </c>
      <c r="N43" s="370">
        <v>3</v>
      </c>
      <c r="O43" s="370">
        <v>2</v>
      </c>
      <c r="P43" s="370">
        <v>0</v>
      </c>
      <c r="Q43" s="370">
        <v>2</v>
      </c>
      <c r="R43" s="223"/>
      <c r="S43" s="223"/>
      <c r="T43" s="223"/>
      <c r="U43" s="223"/>
      <c r="V43" s="223"/>
      <c r="W43" s="436">
        <f t="shared" si="1"/>
        <v>7</v>
      </c>
    </row>
    <row r="44" spans="2:23">
      <c r="B44" s="433">
        <v>42</v>
      </c>
      <c r="C44" s="370">
        <v>35</v>
      </c>
      <c r="D44" s="370">
        <v>21</v>
      </c>
      <c r="E44" s="370">
        <v>22</v>
      </c>
      <c r="F44" s="370">
        <v>27</v>
      </c>
      <c r="G44" s="223"/>
      <c r="H44" s="223"/>
      <c r="I44" s="223"/>
      <c r="J44" s="223"/>
      <c r="K44" s="223"/>
      <c r="L44" s="436">
        <f t="shared" si="0"/>
        <v>105</v>
      </c>
      <c r="M44" s="433">
        <v>95</v>
      </c>
      <c r="N44" s="370">
        <v>0</v>
      </c>
      <c r="O44" s="370">
        <v>0</v>
      </c>
      <c r="P44" s="370">
        <v>1</v>
      </c>
      <c r="Q44" s="370">
        <v>1</v>
      </c>
      <c r="R44" s="223"/>
      <c r="S44" s="223"/>
      <c r="T44" s="223"/>
      <c r="U44" s="223"/>
      <c r="V44" s="223"/>
      <c r="W44" s="436">
        <f t="shared" si="1"/>
        <v>2</v>
      </c>
    </row>
    <row r="45" spans="2:23">
      <c r="B45" s="433">
        <v>43</v>
      </c>
      <c r="C45" s="370">
        <v>33</v>
      </c>
      <c r="D45" s="370">
        <v>20</v>
      </c>
      <c r="E45" s="370">
        <v>28</v>
      </c>
      <c r="F45" s="370">
        <v>26</v>
      </c>
      <c r="G45" s="223"/>
      <c r="H45" s="223"/>
      <c r="I45" s="223"/>
      <c r="J45" s="223"/>
      <c r="K45" s="223"/>
      <c r="L45" s="436">
        <f t="shared" si="0"/>
        <v>107</v>
      </c>
      <c r="M45" s="433">
        <v>96</v>
      </c>
      <c r="N45" s="370">
        <v>3</v>
      </c>
      <c r="O45" s="370">
        <v>1</v>
      </c>
      <c r="P45" s="370">
        <v>0</v>
      </c>
      <c r="Q45" s="370">
        <v>2</v>
      </c>
      <c r="R45" s="223"/>
      <c r="S45" s="223"/>
      <c r="T45" s="223"/>
      <c r="U45" s="223"/>
      <c r="V45" s="223"/>
      <c r="W45" s="436">
        <f t="shared" si="1"/>
        <v>6</v>
      </c>
    </row>
    <row r="46" spans="2:23">
      <c r="B46" s="433">
        <v>44</v>
      </c>
      <c r="C46" s="370">
        <v>32</v>
      </c>
      <c r="D46" s="370">
        <v>14</v>
      </c>
      <c r="E46" s="370">
        <v>23</v>
      </c>
      <c r="F46" s="370">
        <v>27</v>
      </c>
      <c r="G46" s="223"/>
      <c r="H46" s="223"/>
      <c r="I46" s="223"/>
      <c r="J46" s="223"/>
      <c r="K46" s="223"/>
      <c r="L46" s="436">
        <f t="shared" si="0"/>
        <v>96</v>
      </c>
      <c r="M46" s="433">
        <v>97</v>
      </c>
      <c r="N46" s="370">
        <v>1</v>
      </c>
      <c r="O46" s="370">
        <v>1</v>
      </c>
      <c r="P46" s="370">
        <v>0</v>
      </c>
      <c r="Q46" s="370">
        <v>0</v>
      </c>
      <c r="R46" s="223"/>
      <c r="S46" s="223"/>
      <c r="T46" s="223"/>
      <c r="U46" s="223"/>
      <c r="V46" s="223"/>
      <c r="W46" s="436">
        <f t="shared" si="1"/>
        <v>2</v>
      </c>
    </row>
    <row r="47" spans="2:23">
      <c r="B47" s="433">
        <v>45</v>
      </c>
      <c r="C47" s="370">
        <v>36</v>
      </c>
      <c r="D47" s="370">
        <v>28</v>
      </c>
      <c r="E47" s="370">
        <v>29</v>
      </c>
      <c r="F47" s="370">
        <v>28</v>
      </c>
      <c r="G47" s="223"/>
      <c r="H47" s="223"/>
      <c r="I47" s="223"/>
      <c r="J47" s="223"/>
      <c r="K47" s="223"/>
      <c r="L47" s="436">
        <f t="shared" si="0"/>
        <v>121</v>
      </c>
      <c r="M47" s="433">
        <v>98</v>
      </c>
      <c r="N47" s="370">
        <v>1</v>
      </c>
      <c r="O47" s="370">
        <v>1</v>
      </c>
      <c r="P47" s="370">
        <v>0</v>
      </c>
      <c r="Q47" s="370">
        <v>0</v>
      </c>
      <c r="R47" s="223"/>
      <c r="S47" s="223"/>
      <c r="T47" s="223"/>
      <c r="U47" s="223"/>
      <c r="V47" s="223"/>
      <c r="W47" s="436">
        <f t="shared" si="1"/>
        <v>2</v>
      </c>
    </row>
    <row r="48" spans="2:23">
      <c r="B48" s="433">
        <v>46</v>
      </c>
      <c r="C48" s="370">
        <v>30</v>
      </c>
      <c r="D48" s="370">
        <v>21</v>
      </c>
      <c r="E48" s="370">
        <v>32</v>
      </c>
      <c r="F48" s="370">
        <v>27</v>
      </c>
      <c r="G48" s="223"/>
      <c r="H48" s="223"/>
      <c r="I48" s="223"/>
      <c r="J48" s="223"/>
      <c r="K48" s="223"/>
      <c r="L48" s="436">
        <f t="shared" si="0"/>
        <v>110</v>
      </c>
      <c r="M48" s="433">
        <v>99</v>
      </c>
      <c r="N48" s="370">
        <v>1</v>
      </c>
      <c r="O48" s="370">
        <v>0</v>
      </c>
      <c r="P48" s="370">
        <v>0</v>
      </c>
      <c r="Q48" s="370">
        <v>0</v>
      </c>
      <c r="R48" s="223"/>
      <c r="S48" s="223"/>
      <c r="T48" s="223"/>
      <c r="U48" s="223"/>
      <c r="V48" s="223"/>
      <c r="W48" s="436">
        <f t="shared" si="1"/>
        <v>1</v>
      </c>
    </row>
    <row r="49" spans="2:23">
      <c r="B49" s="433">
        <v>47</v>
      </c>
      <c r="C49" s="370">
        <v>33</v>
      </c>
      <c r="D49" s="370">
        <v>26</v>
      </c>
      <c r="E49" s="370">
        <v>37</v>
      </c>
      <c r="F49" s="370">
        <v>39</v>
      </c>
      <c r="G49" s="223"/>
      <c r="H49" s="223"/>
      <c r="I49" s="223"/>
      <c r="J49" s="223"/>
      <c r="K49" s="223"/>
      <c r="L49" s="436">
        <f t="shared" si="0"/>
        <v>135</v>
      </c>
      <c r="M49" s="433">
        <v>100</v>
      </c>
      <c r="N49" s="370">
        <v>0</v>
      </c>
      <c r="O49" s="370">
        <v>0</v>
      </c>
      <c r="P49" s="370">
        <v>0</v>
      </c>
      <c r="Q49" s="370">
        <v>0</v>
      </c>
      <c r="R49" s="223"/>
      <c r="S49" s="223"/>
      <c r="T49" s="223"/>
      <c r="U49" s="223"/>
      <c r="V49" s="223"/>
      <c r="W49" s="436">
        <f t="shared" si="1"/>
        <v>0</v>
      </c>
    </row>
    <row r="50" spans="2:23">
      <c r="B50" s="433">
        <v>48</v>
      </c>
      <c r="C50" s="370">
        <v>37</v>
      </c>
      <c r="D50" s="370">
        <v>27</v>
      </c>
      <c r="E50" s="370">
        <v>19</v>
      </c>
      <c r="F50" s="370">
        <v>31</v>
      </c>
      <c r="G50" s="223"/>
      <c r="H50" s="223"/>
      <c r="I50" s="223"/>
      <c r="J50" s="223"/>
      <c r="K50" s="223"/>
      <c r="L50" s="436">
        <f t="shared" si="0"/>
        <v>114</v>
      </c>
      <c r="M50" s="433">
        <v>101</v>
      </c>
      <c r="N50" s="370">
        <v>0</v>
      </c>
      <c r="O50" s="370">
        <v>0</v>
      </c>
      <c r="P50" s="370">
        <v>0</v>
      </c>
      <c r="Q50" s="370">
        <v>0</v>
      </c>
      <c r="R50" s="223"/>
      <c r="S50" s="223"/>
      <c r="T50" s="223"/>
      <c r="U50" s="223"/>
      <c r="V50" s="223"/>
      <c r="W50" s="436">
        <f t="shared" si="1"/>
        <v>0</v>
      </c>
    </row>
    <row r="51" spans="2:23">
      <c r="B51" s="433">
        <v>49</v>
      </c>
      <c r="C51" s="370">
        <v>26</v>
      </c>
      <c r="D51" s="370">
        <v>34</v>
      </c>
      <c r="E51" s="370">
        <v>30</v>
      </c>
      <c r="F51" s="370">
        <v>41</v>
      </c>
      <c r="G51" s="223"/>
      <c r="H51" s="223"/>
      <c r="I51" s="223"/>
      <c r="J51" s="223"/>
      <c r="K51" s="223"/>
      <c r="L51" s="436">
        <f t="shared" si="0"/>
        <v>131</v>
      </c>
      <c r="M51" s="433">
        <v>102</v>
      </c>
      <c r="N51" s="370">
        <v>0</v>
      </c>
      <c r="O51" s="370">
        <v>0</v>
      </c>
      <c r="P51" s="370">
        <v>0</v>
      </c>
      <c r="Q51" s="370">
        <v>0</v>
      </c>
      <c r="R51" s="223"/>
      <c r="S51" s="223"/>
      <c r="T51" s="223"/>
      <c r="U51" s="223"/>
      <c r="V51" s="223"/>
      <c r="W51" s="436">
        <f t="shared" si="1"/>
        <v>0</v>
      </c>
    </row>
    <row r="52" spans="2:23">
      <c r="B52" s="433">
        <v>50</v>
      </c>
      <c r="C52" s="370">
        <v>28</v>
      </c>
      <c r="D52" s="370">
        <v>20</v>
      </c>
      <c r="E52" s="370">
        <v>18</v>
      </c>
      <c r="F52" s="370">
        <v>37</v>
      </c>
      <c r="G52" s="223"/>
      <c r="H52" s="223"/>
      <c r="I52" s="223"/>
      <c r="J52" s="223"/>
      <c r="K52" s="223"/>
      <c r="L52" s="436">
        <f t="shared" si="0"/>
        <v>103</v>
      </c>
      <c r="M52" s="433">
        <v>103</v>
      </c>
      <c r="N52" s="370">
        <v>0</v>
      </c>
      <c r="O52" s="370">
        <v>0</v>
      </c>
      <c r="P52" s="370">
        <v>0</v>
      </c>
      <c r="Q52" s="370">
        <v>0</v>
      </c>
      <c r="R52" s="223"/>
      <c r="S52" s="223"/>
      <c r="T52" s="223"/>
      <c r="U52" s="223"/>
      <c r="V52" s="223"/>
      <c r="W52" s="436">
        <f t="shared" si="1"/>
        <v>0</v>
      </c>
    </row>
    <row r="53" spans="2:23">
      <c r="B53" s="433">
        <v>51</v>
      </c>
      <c r="C53" s="370">
        <v>34</v>
      </c>
      <c r="D53" s="370">
        <v>26</v>
      </c>
      <c r="E53" s="370">
        <v>30</v>
      </c>
      <c r="F53" s="370">
        <v>32</v>
      </c>
      <c r="G53" s="223"/>
      <c r="H53" s="223"/>
      <c r="I53" s="223"/>
      <c r="J53" s="223"/>
      <c r="K53" s="223"/>
      <c r="L53" s="436">
        <f t="shared" si="0"/>
        <v>122</v>
      </c>
      <c r="M53" s="432" t="s">
        <v>51</v>
      </c>
      <c r="N53" s="370">
        <v>0</v>
      </c>
      <c r="O53" s="370">
        <v>0</v>
      </c>
      <c r="P53" s="370">
        <v>0</v>
      </c>
      <c r="Q53" s="370">
        <v>0</v>
      </c>
      <c r="R53" s="223"/>
      <c r="S53" s="223"/>
      <c r="T53" s="223"/>
      <c r="U53" s="223"/>
      <c r="V53" s="223"/>
      <c r="W53" s="436">
        <f t="shared" si="1"/>
        <v>0</v>
      </c>
    </row>
    <row r="54" spans="2:23">
      <c r="B54" s="434">
        <v>52</v>
      </c>
      <c r="C54" s="370">
        <v>20</v>
      </c>
      <c r="D54" s="370">
        <v>23</v>
      </c>
      <c r="E54" s="370">
        <v>24</v>
      </c>
      <c r="F54" s="370">
        <v>34</v>
      </c>
      <c r="G54" s="224"/>
      <c r="H54" s="224"/>
      <c r="I54" s="224"/>
      <c r="J54" s="224"/>
      <c r="K54" s="224"/>
      <c r="L54" s="436">
        <f t="shared" si="0"/>
        <v>101</v>
      </c>
      <c r="M54" s="432" t="s">
        <v>54</v>
      </c>
      <c r="N54" s="370">
        <v>0</v>
      </c>
      <c r="O54" s="370">
        <v>0</v>
      </c>
      <c r="P54" s="370">
        <v>0</v>
      </c>
      <c r="Q54" s="370">
        <v>0</v>
      </c>
      <c r="R54" s="225"/>
      <c r="S54" s="225"/>
      <c r="T54" s="225"/>
      <c r="U54" s="225"/>
      <c r="V54" s="225"/>
      <c r="W54" s="436">
        <f t="shared" si="1"/>
        <v>0</v>
      </c>
    </row>
    <row r="55" spans="2:23">
      <c r="B55" s="89"/>
      <c r="C55" s="88"/>
      <c r="D55" s="88"/>
      <c r="E55" s="88"/>
      <c r="F55" s="88"/>
      <c r="G55" s="88"/>
      <c r="H55" s="88"/>
      <c r="I55" s="88"/>
      <c r="J55" s="88"/>
      <c r="K55" s="88"/>
      <c r="L55" s="90"/>
      <c r="M55" s="438" t="s">
        <v>52</v>
      </c>
      <c r="N55" s="439">
        <f>SUM(N2:N54,C2:C54)</f>
        <v>2050</v>
      </c>
      <c r="O55" s="439">
        <f>SUM(O2:O54,D2:D54)</f>
        <v>1553</v>
      </c>
      <c r="P55" s="439">
        <f>SUM(P2:P54,E2:E54)</f>
        <v>1497</v>
      </c>
      <c r="Q55" s="439">
        <f>SUM(Q2:Q54,F2:F54)</f>
        <v>2008</v>
      </c>
      <c r="R55" s="437"/>
      <c r="S55" s="437"/>
      <c r="T55" s="437"/>
      <c r="U55" s="437"/>
      <c r="V55" s="437"/>
      <c r="W55" s="437">
        <f>SUM(W2:W54,L2:L54)</f>
        <v>7108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  <ignoredError sqref="L3:L54 W2:W52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W55"/>
  <sheetViews>
    <sheetView view="pageLayout" zoomScale="70" zoomScaleNormal="100" zoomScalePageLayoutView="70" workbookViewId="0">
      <selection activeCell="S17" sqref="S17"/>
    </sheetView>
  </sheetViews>
  <sheetFormatPr defaultColWidth="7.625" defaultRowHeight="13.5"/>
  <cols>
    <col min="1" max="1" width="7.625" style="48"/>
    <col min="2" max="2" width="7.625" style="49" customWidth="1"/>
    <col min="3" max="12" width="7.625" style="50" customWidth="1"/>
    <col min="13" max="16384" width="7.625" style="48"/>
  </cols>
  <sheetData>
    <row r="1" spans="2:23">
      <c r="B1" s="432" t="s">
        <v>53</v>
      </c>
      <c r="C1" s="435" t="s">
        <v>39</v>
      </c>
      <c r="D1" s="435" t="s">
        <v>20</v>
      </c>
      <c r="E1" s="435" t="s">
        <v>21</v>
      </c>
      <c r="F1" s="435" t="s">
        <v>22</v>
      </c>
      <c r="G1" s="435"/>
      <c r="H1" s="435"/>
      <c r="I1" s="435"/>
      <c r="J1" s="435"/>
      <c r="K1" s="435"/>
      <c r="L1" s="435" t="s">
        <v>1</v>
      </c>
      <c r="M1" s="432" t="s">
        <v>53</v>
      </c>
      <c r="N1" s="435" t="s">
        <v>39</v>
      </c>
      <c r="O1" s="435" t="s">
        <v>20</v>
      </c>
      <c r="P1" s="435" t="s">
        <v>21</v>
      </c>
      <c r="Q1" s="435" t="s">
        <v>22</v>
      </c>
      <c r="R1" s="435"/>
      <c r="S1" s="435"/>
      <c r="T1" s="435"/>
      <c r="U1" s="435"/>
      <c r="V1" s="435"/>
      <c r="W1" s="435" t="s">
        <v>1</v>
      </c>
    </row>
    <row r="2" spans="2:23">
      <c r="B2" s="433" t="s">
        <v>78</v>
      </c>
      <c r="C2" s="370">
        <v>12</v>
      </c>
      <c r="D2" s="370">
        <v>16</v>
      </c>
      <c r="E2" s="370">
        <v>4</v>
      </c>
      <c r="F2" s="370">
        <v>9</v>
      </c>
      <c r="G2" s="223"/>
      <c r="H2" s="223"/>
      <c r="I2" s="223"/>
      <c r="J2" s="223"/>
      <c r="K2" s="223"/>
      <c r="L2" s="436">
        <f>SUM(C2:K2)</f>
        <v>41</v>
      </c>
      <c r="M2" s="433">
        <v>53</v>
      </c>
      <c r="N2" s="370">
        <v>31</v>
      </c>
      <c r="O2" s="370">
        <v>34</v>
      </c>
      <c r="P2" s="370">
        <v>32</v>
      </c>
      <c r="Q2" s="370">
        <v>30</v>
      </c>
      <c r="R2" s="223"/>
      <c r="S2" s="223"/>
      <c r="T2" s="223"/>
      <c r="U2" s="223"/>
      <c r="V2" s="223"/>
      <c r="W2" s="436">
        <f>SUM(N2:V2)</f>
        <v>127</v>
      </c>
    </row>
    <row r="3" spans="2:23">
      <c r="B3" s="433">
        <v>1</v>
      </c>
      <c r="C3" s="370">
        <v>19</v>
      </c>
      <c r="D3" s="370">
        <v>9</v>
      </c>
      <c r="E3" s="370">
        <v>10</v>
      </c>
      <c r="F3" s="370">
        <v>12</v>
      </c>
      <c r="G3" s="223"/>
      <c r="H3" s="223"/>
      <c r="I3" s="223"/>
      <c r="J3" s="223"/>
      <c r="K3" s="223"/>
      <c r="L3" s="436">
        <f t="shared" ref="L3:L54" si="0">SUM(C3:K3)</f>
        <v>50</v>
      </c>
      <c r="M3" s="433">
        <v>54</v>
      </c>
      <c r="N3" s="370">
        <v>30</v>
      </c>
      <c r="O3" s="370">
        <v>22</v>
      </c>
      <c r="P3" s="370">
        <v>17</v>
      </c>
      <c r="Q3" s="370">
        <v>21</v>
      </c>
      <c r="R3" s="223"/>
      <c r="S3" s="223"/>
      <c r="T3" s="223"/>
      <c r="U3" s="223"/>
      <c r="V3" s="223"/>
      <c r="W3" s="436">
        <f t="shared" ref="W3:W55" si="1">SUM(N3:V3)</f>
        <v>90</v>
      </c>
    </row>
    <row r="4" spans="2:23">
      <c r="B4" s="433">
        <v>2</v>
      </c>
      <c r="C4" s="370">
        <v>15</v>
      </c>
      <c r="D4" s="370">
        <v>13</v>
      </c>
      <c r="E4" s="370">
        <v>10</v>
      </c>
      <c r="F4" s="370">
        <v>16</v>
      </c>
      <c r="G4" s="223"/>
      <c r="H4" s="223"/>
      <c r="I4" s="223"/>
      <c r="J4" s="223"/>
      <c r="K4" s="223"/>
      <c r="L4" s="436">
        <f t="shared" si="0"/>
        <v>54</v>
      </c>
      <c r="M4" s="433">
        <v>55</v>
      </c>
      <c r="N4" s="370">
        <v>30</v>
      </c>
      <c r="O4" s="370">
        <v>31</v>
      </c>
      <c r="P4" s="370">
        <v>19</v>
      </c>
      <c r="Q4" s="370">
        <v>48</v>
      </c>
      <c r="R4" s="223"/>
      <c r="S4" s="223"/>
      <c r="T4" s="223"/>
      <c r="U4" s="223"/>
      <c r="V4" s="223"/>
      <c r="W4" s="436">
        <f t="shared" si="1"/>
        <v>128</v>
      </c>
    </row>
    <row r="5" spans="2:23">
      <c r="B5" s="433">
        <v>3</v>
      </c>
      <c r="C5" s="370">
        <v>14</v>
      </c>
      <c r="D5" s="370">
        <v>15</v>
      </c>
      <c r="E5" s="370">
        <v>16</v>
      </c>
      <c r="F5" s="370">
        <v>18</v>
      </c>
      <c r="G5" s="223"/>
      <c r="H5" s="223"/>
      <c r="I5" s="223"/>
      <c r="J5" s="223"/>
      <c r="K5" s="223"/>
      <c r="L5" s="436">
        <f t="shared" si="0"/>
        <v>63</v>
      </c>
      <c r="M5" s="433">
        <v>56</v>
      </c>
      <c r="N5" s="370">
        <v>28</v>
      </c>
      <c r="O5" s="370">
        <v>20</v>
      </c>
      <c r="P5" s="370">
        <v>15</v>
      </c>
      <c r="Q5" s="370">
        <v>20</v>
      </c>
      <c r="R5" s="223"/>
      <c r="S5" s="223"/>
      <c r="T5" s="223"/>
      <c r="U5" s="223"/>
      <c r="V5" s="223"/>
      <c r="W5" s="436">
        <f t="shared" si="1"/>
        <v>83</v>
      </c>
    </row>
    <row r="6" spans="2:23">
      <c r="B6" s="433">
        <v>4</v>
      </c>
      <c r="C6" s="370">
        <v>19</v>
      </c>
      <c r="D6" s="370">
        <v>15</v>
      </c>
      <c r="E6" s="370">
        <v>8</v>
      </c>
      <c r="F6" s="370">
        <v>11</v>
      </c>
      <c r="G6" s="223"/>
      <c r="H6" s="223"/>
      <c r="I6" s="223"/>
      <c r="J6" s="223"/>
      <c r="K6" s="223"/>
      <c r="L6" s="436">
        <f t="shared" si="0"/>
        <v>53</v>
      </c>
      <c r="M6" s="433">
        <v>57</v>
      </c>
      <c r="N6" s="370">
        <v>29</v>
      </c>
      <c r="O6" s="370">
        <v>23</v>
      </c>
      <c r="P6" s="370">
        <v>12</v>
      </c>
      <c r="Q6" s="370">
        <v>38</v>
      </c>
      <c r="R6" s="223"/>
      <c r="S6" s="223"/>
      <c r="T6" s="223"/>
      <c r="U6" s="223"/>
      <c r="V6" s="223"/>
      <c r="W6" s="436">
        <f t="shared" si="1"/>
        <v>102</v>
      </c>
    </row>
    <row r="7" spans="2:23">
      <c r="B7" s="433">
        <v>5</v>
      </c>
      <c r="C7" s="370">
        <v>19</v>
      </c>
      <c r="D7" s="370">
        <v>16</v>
      </c>
      <c r="E7" s="370">
        <v>11</v>
      </c>
      <c r="F7" s="370">
        <v>19</v>
      </c>
      <c r="G7" s="223"/>
      <c r="H7" s="223"/>
      <c r="I7" s="223"/>
      <c r="J7" s="223"/>
      <c r="K7" s="223"/>
      <c r="L7" s="436">
        <f t="shared" si="0"/>
        <v>65</v>
      </c>
      <c r="M7" s="433">
        <v>58</v>
      </c>
      <c r="N7" s="370">
        <v>22</v>
      </c>
      <c r="O7" s="370">
        <v>22</v>
      </c>
      <c r="P7" s="370">
        <v>19</v>
      </c>
      <c r="Q7" s="370">
        <v>30</v>
      </c>
      <c r="R7" s="223"/>
      <c r="S7" s="223"/>
      <c r="T7" s="223"/>
      <c r="U7" s="223"/>
      <c r="V7" s="223"/>
      <c r="W7" s="436">
        <f t="shared" si="1"/>
        <v>93</v>
      </c>
    </row>
    <row r="8" spans="2:23">
      <c r="B8" s="433">
        <v>6</v>
      </c>
      <c r="C8" s="370">
        <v>18</v>
      </c>
      <c r="D8" s="370">
        <v>9</v>
      </c>
      <c r="E8" s="370">
        <v>17</v>
      </c>
      <c r="F8" s="370">
        <v>13</v>
      </c>
      <c r="G8" s="223"/>
      <c r="H8" s="223"/>
      <c r="I8" s="223"/>
      <c r="J8" s="223"/>
      <c r="K8" s="223"/>
      <c r="L8" s="436">
        <f t="shared" si="0"/>
        <v>57</v>
      </c>
      <c r="M8" s="433">
        <v>59</v>
      </c>
      <c r="N8" s="370">
        <v>20</v>
      </c>
      <c r="O8" s="370">
        <v>18</v>
      </c>
      <c r="P8" s="370">
        <v>18</v>
      </c>
      <c r="Q8" s="370">
        <v>25</v>
      </c>
      <c r="R8" s="223"/>
      <c r="S8" s="223"/>
      <c r="T8" s="223"/>
      <c r="U8" s="223"/>
      <c r="V8" s="223"/>
      <c r="W8" s="436">
        <f t="shared" si="1"/>
        <v>81</v>
      </c>
    </row>
    <row r="9" spans="2:23">
      <c r="B9" s="433">
        <v>7</v>
      </c>
      <c r="C9" s="370">
        <v>22</v>
      </c>
      <c r="D9" s="370">
        <v>17</v>
      </c>
      <c r="E9" s="370">
        <v>9</v>
      </c>
      <c r="F9" s="370">
        <v>16</v>
      </c>
      <c r="G9" s="223"/>
      <c r="H9" s="223"/>
      <c r="I9" s="223"/>
      <c r="J9" s="223"/>
      <c r="K9" s="223"/>
      <c r="L9" s="436">
        <f t="shared" si="0"/>
        <v>64</v>
      </c>
      <c r="M9" s="433">
        <v>60</v>
      </c>
      <c r="N9" s="370">
        <v>20</v>
      </c>
      <c r="O9" s="370">
        <v>18</v>
      </c>
      <c r="P9" s="370">
        <v>15</v>
      </c>
      <c r="Q9" s="370">
        <v>28</v>
      </c>
      <c r="R9" s="223"/>
      <c r="S9" s="223"/>
      <c r="T9" s="223"/>
      <c r="U9" s="223"/>
      <c r="V9" s="223"/>
      <c r="W9" s="436">
        <f t="shared" si="1"/>
        <v>81</v>
      </c>
    </row>
    <row r="10" spans="2:23">
      <c r="B10" s="433">
        <v>8</v>
      </c>
      <c r="C10" s="370">
        <v>24</v>
      </c>
      <c r="D10" s="370">
        <v>13</v>
      </c>
      <c r="E10" s="370">
        <v>14</v>
      </c>
      <c r="F10" s="370">
        <v>18</v>
      </c>
      <c r="G10" s="223"/>
      <c r="H10" s="223"/>
      <c r="I10" s="223"/>
      <c r="J10" s="223"/>
      <c r="K10" s="223"/>
      <c r="L10" s="436">
        <f t="shared" si="0"/>
        <v>69</v>
      </c>
      <c r="M10" s="433">
        <v>61</v>
      </c>
      <c r="N10" s="370">
        <v>31</v>
      </c>
      <c r="O10" s="370">
        <v>18</v>
      </c>
      <c r="P10" s="370">
        <v>15</v>
      </c>
      <c r="Q10" s="370">
        <v>16</v>
      </c>
      <c r="R10" s="223"/>
      <c r="S10" s="223"/>
      <c r="T10" s="223"/>
      <c r="U10" s="223"/>
      <c r="V10" s="223"/>
      <c r="W10" s="436">
        <f t="shared" si="1"/>
        <v>80</v>
      </c>
    </row>
    <row r="11" spans="2:23">
      <c r="B11" s="433">
        <v>9</v>
      </c>
      <c r="C11" s="370">
        <v>13</v>
      </c>
      <c r="D11" s="370">
        <v>20</v>
      </c>
      <c r="E11" s="370">
        <v>13</v>
      </c>
      <c r="F11" s="370">
        <v>14</v>
      </c>
      <c r="G11" s="223"/>
      <c r="H11" s="223"/>
      <c r="I11" s="223"/>
      <c r="J11" s="223"/>
      <c r="K11" s="223"/>
      <c r="L11" s="436">
        <f t="shared" si="0"/>
        <v>60</v>
      </c>
      <c r="M11" s="433">
        <v>62</v>
      </c>
      <c r="N11" s="370">
        <v>27</v>
      </c>
      <c r="O11" s="370">
        <v>17</v>
      </c>
      <c r="P11" s="370">
        <v>16</v>
      </c>
      <c r="Q11" s="370">
        <v>22</v>
      </c>
      <c r="R11" s="223"/>
      <c r="S11" s="223"/>
      <c r="T11" s="223"/>
      <c r="U11" s="223"/>
      <c r="V11" s="223"/>
      <c r="W11" s="436">
        <f t="shared" si="1"/>
        <v>82</v>
      </c>
    </row>
    <row r="12" spans="2:23">
      <c r="B12" s="433">
        <v>10</v>
      </c>
      <c r="C12" s="370">
        <v>21</v>
      </c>
      <c r="D12" s="370">
        <v>14</v>
      </c>
      <c r="E12" s="370">
        <v>27</v>
      </c>
      <c r="F12" s="370">
        <v>16</v>
      </c>
      <c r="G12" s="223"/>
      <c r="H12" s="223"/>
      <c r="I12" s="223"/>
      <c r="J12" s="223"/>
      <c r="K12" s="223"/>
      <c r="L12" s="436">
        <f t="shared" si="0"/>
        <v>78</v>
      </c>
      <c r="M12" s="433">
        <v>63</v>
      </c>
      <c r="N12" s="370">
        <v>21</v>
      </c>
      <c r="O12" s="370">
        <v>11</v>
      </c>
      <c r="P12" s="370">
        <v>11</v>
      </c>
      <c r="Q12" s="370">
        <v>21</v>
      </c>
      <c r="R12" s="223"/>
      <c r="S12" s="223"/>
      <c r="T12" s="223"/>
      <c r="U12" s="223"/>
      <c r="V12" s="223"/>
      <c r="W12" s="436">
        <f t="shared" si="1"/>
        <v>64</v>
      </c>
    </row>
    <row r="13" spans="2:23">
      <c r="B13" s="433">
        <v>11</v>
      </c>
      <c r="C13" s="370">
        <v>14</v>
      </c>
      <c r="D13" s="370">
        <v>13</v>
      </c>
      <c r="E13" s="370">
        <v>18</v>
      </c>
      <c r="F13" s="370">
        <v>18</v>
      </c>
      <c r="G13" s="223"/>
      <c r="H13" s="223"/>
      <c r="I13" s="223"/>
      <c r="J13" s="223"/>
      <c r="K13" s="223"/>
      <c r="L13" s="436">
        <f t="shared" si="0"/>
        <v>63</v>
      </c>
      <c r="M13" s="433">
        <v>64</v>
      </c>
      <c r="N13" s="370">
        <v>34</v>
      </c>
      <c r="O13" s="370">
        <v>12</v>
      </c>
      <c r="P13" s="370">
        <v>15</v>
      </c>
      <c r="Q13" s="370">
        <v>15</v>
      </c>
      <c r="R13" s="223"/>
      <c r="S13" s="223"/>
      <c r="T13" s="223"/>
      <c r="U13" s="223"/>
      <c r="V13" s="223"/>
      <c r="W13" s="436">
        <f t="shared" si="1"/>
        <v>76</v>
      </c>
    </row>
    <row r="14" spans="2:23">
      <c r="B14" s="433">
        <v>12</v>
      </c>
      <c r="C14" s="370">
        <v>16</v>
      </c>
      <c r="D14" s="370">
        <v>11</v>
      </c>
      <c r="E14" s="370">
        <v>19</v>
      </c>
      <c r="F14" s="370">
        <v>19</v>
      </c>
      <c r="G14" s="223"/>
      <c r="H14" s="223"/>
      <c r="I14" s="223"/>
      <c r="J14" s="223"/>
      <c r="K14" s="223"/>
      <c r="L14" s="436">
        <f t="shared" si="0"/>
        <v>65</v>
      </c>
      <c r="M14" s="433">
        <v>65</v>
      </c>
      <c r="N14" s="370">
        <v>21</v>
      </c>
      <c r="O14" s="370">
        <v>13</v>
      </c>
      <c r="P14" s="370">
        <v>20</v>
      </c>
      <c r="Q14" s="370">
        <v>26</v>
      </c>
      <c r="R14" s="223"/>
      <c r="S14" s="223"/>
      <c r="T14" s="223"/>
      <c r="U14" s="223"/>
      <c r="V14" s="223"/>
      <c r="W14" s="436">
        <f t="shared" si="1"/>
        <v>80</v>
      </c>
    </row>
    <row r="15" spans="2:23">
      <c r="B15" s="433">
        <v>13</v>
      </c>
      <c r="C15" s="370">
        <v>12</v>
      </c>
      <c r="D15" s="370">
        <v>14</v>
      </c>
      <c r="E15" s="370">
        <v>22</v>
      </c>
      <c r="F15" s="370">
        <v>19</v>
      </c>
      <c r="G15" s="223"/>
      <c r="H15" s="223"/>
      <c r="I15" s="223"/>
      <c r="J15" s="223"/>
      <c r="K15" s="223"/>
      <c r="L15" s="436">
        <f t="shared" si="0"/>
        <v>67</v>
      </c>
      <c r="M15" s="433">
        <v>66</v>
      </c>
      <c r="N15" s="370">
        <v>17</v>
      </c>
      <c r="O15" s="370">
        <v>11</v>
      </c>
      <c r="P15" s="370">
        <v>13</v>
      </c>
      <c r="Q15" s="370">
        <v>23</v>
      </c>
      <c r="R15" s="223"/>
      <c r="S15" s="223"/>
      <c r="T15" s="223"/>
      <c r="U15" s="223"/>
      <c r="V15" s="223"/>
      <c r="W15" s="436">
        <f t="shared" si="1"/>
        <v>64</v>
      </c>
    </row>
    <row r="16" spans="2:23">
      <c r="B16" s="433">
        <v>14</v>
      </c>
      <c r="C16" s="370">
        <v>8</v>
      </c>
      <c r="D16" s="370">
        <v>9</v>
      </c>
      <c r="E16" s="370">
        <v>15</v>
      </c>
      <c r="F16" s="370">
        <v>24</v>
      </c>
      <c r="G16" s="223"/>
      <c r="H16" s="223"/>
      <c r="I16" s="223"/>
      <c r="J16" s="223"/>
      <c r="K16" s="223"/>
      <c r="L16" s="436">
        <f t="shared" si="0"/>
        <v>56</v>
      </c>
      <c r="M16" s="433">
        <v>67</v>
      </c>
      <c r="N16" s="370">
        <v>21</v>
      </c>
      <c r="O16" s="370">
        <v>13</v>
      </c>
      <c r="P16" s="370">
        <v>11</v>
      </c>
      <c r="Q16" s="370">
        <v>22</v>
      </c>
      <c r="R16" s="223"/>
      <c r="S16" s="223"/>
      <c r="T16" s="223"/>
      <c r="U16" s="223"/>
      <c r="V16" s="223"/>
      <c r="W16" s="436">
        <f t="shared" si="1"/>
        <v>67</v>
      </c>
    </row>
    <row r="17" spans="2:23">
      <c r="B17" s="433">
        <v>15</v>
      </c>
      <c r="C17" s="370">
        <v>9</v>
      </c>
      <c r="D17" s="370">
        <v>17</v>
      </c>
      <c r="E17" s="370">
        <v>14</v>
      </c>
      <c r="F17" s="370">
        <v>13</v>
      </c>
      <c r="G17" s="223"/>
      <c r="H17" s="223"/>
      <c r="I17" s="223"/>
      <c r="J17" s="223"/>
      <c r="K17" s="223"/>
      <c r="L17" s="436">
        <f t="shared" si="0"/>
        <v>53</v>
      </c>
      <c r="M17" s="433">
        <v>68</v>
      </c>
      <c r="N17" s="370">
        <v>27</v>
      </c>
      <c r="O17" s="370">
        <v>8</v>
      </c>
      <c r="P17" s="370">
        <v>16</v>
      </c>
      <c r="Q17" s="370">
        <v>28</v>
      </c>
      <c r="R17" s="223"/>
      <c r="S17" s="223"/>
      <c r="T17" s="223"/>
      <c r="U17" s="223"/>
      <c r="V17" s="223"/>
      <c r="W17" s="436">
        <f t="shared" si="1"/>
        <v>79</v>
      </c>
    </row>
    <row r="18" spans="2:23">
      <c r="B18" s="433">
        <v>16</v>
      </c>
      <c r="C18" s="370">
        <v>13</v>
      </c>
      <c r="D18" s="370">
        <v>12</v>
      </c>
      <c r="E18" s="370">
        <v>15</v>
      </c>
      <c r="F18" s="370">
        <v>18</v>
      </c>
      <c r="G18" s="223"/>
      <c r="H18" s="223"/>
      <c r="I18" s="223"/>
      <c r="J18" s="223"/>
      <c r="K18" s="223"/>
      <c r="L18" s="436">
        <f t="shared" si="0"/>
        <v>58</v>
      </c>
      <c r="M18" s="433">
        <v>69</v>
      </c>
      <c r="N18" s="370">
        <v>34</v>
      </c>
      <c r="O18" s="370">
        <v>18</v>
      </c>
      <c r="P18" s="370">
        <v>21</v>
      </c>
      <c r="Q18" s="370">
        <v>22</v>
      </c>
      <c r="R18" s="223"/>
      <c r="S18" s="223"/>
      <c r="T18" s="223"/>
      <c r="U18" s="223"/>
      <c r="V18" s="223"/>
      <c r="W18" s="436">
        <f t="shared" si="1"/>
        <v>95</v>
      </c>
    </row>
    <row r="19" spans="2:23">
      <c r="B19" s="433">
        <v>17</v>
      </c>
      <c r="C19" s="370">
        <v>11</v>
      </c>
      <c r="D19" s="370">
        <v>7</v>
      </c>
      <c r="E19" s="370">
        <v>11</v>
      </c>
      <c r="F19" s="370">
        <v>17</v>
      </c>
      <c r="G19" s="223"/>
      <c r="H19" s="223"/>
      <c r="I19" s="223"/>
      <c r="J19" s="223"/>
      <c r="K19" s="223"/>
      <c r="L19" s="436">
        <f t="shared" si="0"/>
        <v>46</v>
      </c>
      <c r="M19" s="433">
        <v>70</v>
      </c>
      <c r="N19" s="370">
        <v>32</v>
      </c>
      <c r="O19" s="370">
        <v>13</v>
      </c>
      <c r="P19" s="370">
        <v>22</v>
      </c>
      <c r="Q19" s="370">
        <v>27</v>
      </c>
      <c r="R19" s="223"/>
      <c r="S19" s="223"/>
      <c r="T19" s="223"/>
      <c r="U19" s="223"/>
      <c r="V19" s="223"/>
      <c r="W19" s="436">
        <f t="shared" si="1"/>
        <v>94</v>
      </c>
    </row>
    <row r="20" spans="2:23">
      <c r="B20" s="433">
        <v>18</v>
      </c>
      <c r="C20" s="370">
        <v>17</v>
      </c>
      <c r="D20" s="370">
        <v>15</v>
      </c>
      <c r="E20" s="370">
        <v>11</v>
      </c>
      <c r="F20" s="370">
        <v>23</v>
      </c>
      <c r="G20" s="223"/>
      <c r="H20" s="223"/>
      <c r="I20" s="223"/>
      <c r="J20" s="223"/>
      <c r="K20" s="223"/>
      <c r="L20" s="436">
        <f t="shared" si="0"/>
        <v>66</v>
      </c>
      <c r="M20" s="433">
        <v>71</v>
      </c>
      <c r="N20" s="370">
        <v>32</v>
      </c>
      <c r="O20" s="370">
        <v>15</v>
      </c>
      <c r="P20" s="370">
        <v>21</v>
      </c>
      <c r="Q20" s="370">
        <v>33</v>
      </c>
      <c r="R20" s="223"/>
      <c r="S20" s="223"/>
      <c r="T20" s="223"/>
      <c r="U20" s="223"/>
      <c r="V20" s="223"/>
      <c r="W20" s="436">
        <f t="shared" si="1"/>
        <v>101</v>
      </c>
    </row>
    <row r="21" spans="2:23">
      <c r="B21" s="433">
        <v>19</v>
      </c>
      <c r="C21" s="370">
        <v>17</v>
      </c>
      <c r="D21" s="370">
        <v>16</v>
      </c>
      <c r="E21" s="370">
        <v>14</v>
      </c>
      <c r="F21" s="370">
        <v>18</v>
      </c>
      <c r="G21" s="223"/>
      <c r="H21" s="223"/>
      <c r="I21" s="223"/>
      <c r="J21" s="223"/>
      <c r="K21" s="223"/>
      <c r="L21" s="436">
        <f t="shared" si="0"/>
        <v>65</v>
      </c>
      <c r="M21" s="433">
        <v>72</v>
      </c>
      <c r="N21" s="370">
        <v>27</v>
      </c>
      <c r="O21" s="370">
        <v>16</v>
      </c>
      <c r="P21" s="370">
        <v>25</v>
      </c>
      <c r="Q21" s="370">
        <v>31</v>
      </c>
      <c r="R21" s="223"/>
      <c r="S21" s="223"/>
      <c r="T21" s="223"/>
      <c r="U21" s="223"/>
      <c r="V21" s="223"/>
      <c r="W21" s="436">
        <f t="shared" si="1"/>
        <v>99</v>
      </c>
    </row>
    <row r="22" spans="2:23">
      <c r="B22" s="433">
        <v>20</v>
      </c>
      <c r="C22" s="370">
        <v>31</v>
      </c>
      <c r="D22" s="370">
        <v>18</v>
      </c>
      <c r="E22" s="370">
        <v>12</v>
      </c>
      <c r="F22" s="370">
        <v>17</v>
      </c>
      <c r="G22" s="223"/>
      <c r="H22" s="223"/>
      <c r="I22" s="223"/>
      <c r="J22" s="223"/>
      <c r="K22" s="223"/>
      <c r="L22" s="436">
        <f t="shared" si="0"/>
        <v>78</v>
      </c>
      <c r="M22" s="433">
        <v>73</v>
      </c>
      <c r="N22" s="370">
        <v>27</v>
      </c>
      <c r="O22" s="370">
        <v>8</v>
      </c>
      <c r="P22" s="370">
        <v>30</v>
      </c>
      <c r="Q22" s="370">
        <v>37</v>
      </c>
      <c r="R22" s="223"/>
      <c r="S22" s="223"/>
      <c r="T22" s="223"/>
      <c r="U22" s="223"/>
      <c r="V22" s="223"/>
      <c r="W22" s="436">
        <f t="shared" si="1"/>
        <v>102</v>
      </c>
    </row>
    <row r="23" spans="2:23">
      <c r="B23" s="433">
        <v>21</v>
      </c>
      <c r="C23" s="370">
        <v>24</v>
      </c>
      <c r="D23" s="370">
        <v>26</v>
      </c>
      <c r="E23" s="370">
        <v>16</v>
      </c>
      <c r="F23" s="370">
        <v>19</v>
      </c>
      <c r="G23" s="223"/>
      <c r="H23" s="223"/>
      <c r="I23" s="223"/>
      <c r="J23" s="223"/>
      <c r="K23" s="223"/>
      <c r="L23" s="436">
        <f t="shared" si="0"/>
        <v>85</v>
      </c>
      <c r="M23" s="433">
        <v>74</v>
      </c>
      <c r="N23" s="370">
        <v>26</v>
      </c>
      <c r="O23" s="370">
        <v>10</v>
      </c>
      <c r="P23" s="370">
        <v>17</v>
      </c>
      <c r="Q23" s="370">
        <v>26</v>
      </c>
      <c r="R23" s="223"/>
      <c r="S23" s="223"/>
      <c r="T23" s="223"/>
      <c r="U23" s="223"/>
      <c r="V23" s="223"/>
      <c r="W23" s="436">
        <f t="shared" si="1"/>
        <v>79</v>
      </c>
    </row>
    <row r="24" spans="2:23">
      <c r="B24" s="433">
        <v>22</v>
      </c>
      <c r="C24" s="370">
        <v>22</v>
      </c>
      <c r="D24" s="370">
        <v>22</v>
      </c>
      <c r="E24" s="370">
        <v>23</v>
      </c>
      <c r="F24" s="370">
        <v>15</v>
      </c>
      <c r="G24" s="223"/>
      <c r="H24" s="223"/>
      <c r="I24" s="223"/>
      <c r="J24" s="223"/>
      <c r="K24" s="223"/>
      <c r="L24" s="436">
        <f t="shared" si="0"/>
        <v>82</v>
      </c>
      <c r="M24" s="433">
        <v>75</v>
      </c>
      <c r="N24" s="370">
        <v>15</v>
      </c>
      <c r="O24" s="370">
        <v>17</v>
      </c>
      <c r="P24" s="370">
        <v>20</v>
      </c>
      <c r="Q24" s="370">
        <v>19</v>
      </c>
      <c r="R24" s="223"/>
      <c r="S24" s="223"/>
      <c r="T24" s="223"/>
      <c r="U24" s="223"/>
      <c r="V24" s="223"/>
      <c r="W24" s="436">
        <f t="shared" si="1"/>
        <v>71</v>
      </c>
    </row>
    <row r="25" spans="2:23">
      <c r="B25" s="433">
        <v>23</v>
      </c>
      <c r="C25" s="370">
        <v>21</v>
      </c>
      <c r="D25" s="370">
        <v>22</v>
      </c>
      <c r="E25" s="370">
        <v>24</v>
      </c>
      <c r="F25" s="370">
        <v>14</v>
      </c>
      <c r="G25" s="223"/>
      <c r="H25" s="223"/>
      <c r="I25" s="223"/>
      <c r="J25" s="223"/>
      <c r="K25" s="223"/>
      <c r="L25" s="436">
        <f t="shared" si="0"/>
        <v>81</v>
      </c>
      <c r="M25" s="433">
        <v>76</v>
      </c>
      <c r="N25" s="370">
        <v>34</v>
      </c>
      <c r="O25" s="370">
        <v>12</v>
      </c>
      <c r="P25" s="370">
        <v>18</v>
      </c>
      <c r="Q25" s="370">
        <v>33</v>
      </c>
      <c r="R25" s="223"/>
      <c r="S25" s="223"/>
      <c r="T25" s="223"/>
      <c r="U25" s="223"/>
      <c r="V25" s="223"/>
      <c r="W25" s="436">
        <f t="shared" si="1"/>
        <v>97</v>
      </c>
    </row>
    <row r="26" spans="2:23">
      <c r="B26" s="433">
        <v>24</v>
      </c>
      <c r="C26" s="370">
        <v>32</v>
      </c>
      <c r="D26" s="370">
        <v>21</v>
      </c>
      <c r="E26" s="370">
        <v>24</v>
      </c>
      <c r="F26" s="370">
        <v>21</v>
      </c>
      <c r="G26" s="223"/>
      <c r="H26" s="223"/>
      <c r="I26" s="223"/>
      <c r="J26" s="223"/>
      <c r="K26" s="223"/>
      <c r="L26" s="436">
        <f t="shared" si="0"/>
        <v>98</v>
      </c>
      <c r="M26" s="433">
        <v>77</v>
      </c>
      <c r="N26" s="370">
        <v>27</v>
      </c>
      <c r="O26" s="370">
        <v>16</v>
      </c>
      <c r="P26" s="370">
        <v>21</v>
      </c>
      <c r="Q26" s="370">
        <v>30</v>
      </c>
      <c r="R26" s="223"/>
      <c r="S26" s="223"/>
      <c r="T26" s="223"/>
      <c r="U26" s="223"/>
      <c r="V26" s="223"/>
      <c r="W26" s="436">
        <f t="shared" si="1"/>
        <v>94</v>
      </c>
    </row>
    <row r="27" spans="2:23">
      <c r="B27" s="433">
        <v>25</v>
      </c>
      <c r="C27" s="370">
        <v>28</v>
      </c>
      <c r="D27" s="370">
        <v>23</v>
      </c>
      <c r="E27" s="370">
        <v>16</v>
      </c>
      <c r="F27" s="370">
        <v>10</v>
      </c>
      <c r="G27" s="223"/>
      <c r="H27" s="223"/>
      <c r="I27" s="223"/>
      <c r="J27" s="223"/>
      <c r="K27" s="223"/>
      <c r="L27" s="436">
        <f t="shared" si="0"/>
        <v>77</v>
      </c>
      <c r="M27" s="433">
        <v>78</v>
      </c>
      <c r="N27" s="370">
        <v>35</v>
      </c>
      <c r="O27" s="370">
        <v>15</v>
      </c>
      <c r="P27" s="370">
        <v>16</v>
      </c>
      <c r="Q27" s="370">
        <v>27</v>
      </c>
      <c r="R27" s="223"/>
      <c r="S27" s="223"/>
      <c r="T27" s="223"/>
      <c r="U27" s="223"/>
      <c r="V27" s="223"/>
      <c r="W27" s="436">
        <f t="shared" si="1"/>
        <v>93</v>
      </c>
    </row>
    <row r="28" spans="2:23">
      <c r="B28" s="433">
        <v>26</v>
      </c>
      <c r="C28" s="370">
        <v>27</v>
      </c>
      <c r="D28" s="370">
        <v>22</v>
      </c>
      <c r="E28" s="370">
        <v>19</v>
      </c>
      <c r="F28" s="370">
        <v>22</v>
      </c>
      <c r="G28" s="223"/>
      <c r="H28" s="223"/>
      <c r="I28" s="223"/>
      <c r="J28" s="223"/>
      <c r="K28" s="223"/>
      <c r="L28" s="436">
        <f t="shared" si="0"/>
        <v>90</v>
      </c>
      <c r="M28" s="433">
        <v>79</v>
      </c>
      <c r="N28" s="370">
        <v>25</v>
      </c>
      <c r="O28" s="370">
        <v>11</v>
      </c>
      <c r="P28" s="370">
        <v>18</v>
      </c>
      <c r="Q28" s="370">
        <v>41</v>
      </c>
      <c r="R28" s="223"/>
      <c r="S28" s="223"/>
      <c r="T28" s="223"/>
      <c r="U28" s="223"/>
      <c r="V28" s="223"/>
      <c r="W28" s="436">
        <f t="shared" si="1"/>
        <v>95</v>
      </c>
    </row>
    <row r="29" spans="2:23">
      <c r="B29" s="433">
        <v>27</v>
      </c>
      <c r="C29" s="370">
        <v>25</v>
      </c>
      <c r="D29" s="370">
        <v>21</v>
      </c>
      <c r="E29" s="370">
        <v>6</v>
      </c>
      <c r="F29" s="370">
        <v>21</v>
      </c>
      <c r="G29" s="223"/>
      <c r="H29" s="223"/>
      <c r="I29" s="223"/>
      <c r="J29" s="223"/>
      <c r="K29" s="223"/>
      <c r="L29" s="436">
        <f t="shared" si="0"/>
        <v>73</v>
      </c>
      <c r="M29" s="433">
        <v>80</v>
      </c>
      <c r="N29" s="370">
        <v>26</v>
      </c>
      <c r="O29" s="370">
        <v>19</v>
      </c>
      <c r="P29" s="370">
        <v>24</v>
      </c>
      <c r="Q29" s="370">
        <v>27</v>
      </c>
      <c r="R29" s="223"/>
      <c r="S29" s="223"/>
      <c r="T29" s="223"/>
      <c r="U29" s="223"/>
      <c r="V29" s="223"/>
      <c r="W29" s="436">
        <f t="shared" si="1"/>
        <v>96</v>
      </c>
    </row>
    <row r="30" spans="2:23">
      <c r="B30" s="433">
        <v>28</v>
      </c>
      <c r="C30" s="370">
        <v>27</v>
      </c>
      <c r="D30" s="370">
        <v>15</v>
      </c>
      <c r="E30" s="370">
        <v>20</v>
      </c>
      <c r="F30" s="370">
        <v>15</v>
      </c>
      <c r="G30" s="223"/>
      <c r="H30" s="223"/>
      <c r="I30" s="223"/>
      <c r="J30" s="223"/>
      <c r="K30" s="223"/>
      <c r="L30" s="436">
        <f t="shared" si="0"/>
        <v>77</v>
      </c>
      <c r="M30" s="433">
        <v>81</v>
      </c>
      <c r="N30" s="370">
        <v>28</v>
      </c>
      <c r="O30" s="370">
        <v>12</v>
      </c>
      <c r="P30" s="370">
        <v>17</v>
      </c>
      <c r="Q30" s="370">
        <v>20</v>
      </c>
      <c r="R30" s="223"/>
      <c r="S30" s="223"/>
      <c r="T30" s="223"/>
      <c r="U30" s="223"/>
      <c r="V30" s="223"/>
      <c r="W30" s="436">
        <f t="shared" si="1"/>
        <v>77</v>
      </c>
    </row>
    <row r="31" spans="2:23">
      <c r="B31" s="433">
        <v>29</v>
      </c>
      <c r="C31" s="370">
        <v>31</v>
      </c>
      <c r="D31" s="370">
        <v>13</v>
      </c>
      <c r="E31" s="370">
        <v>4</v>
      </c>
      <c r="F31" s="370">
        <v>23</v>
      </c>
      <c r="G31" s="223"/>
      <c r="H31" s="223"/>
      <c r="I31" s="223"/>
      <c r="J31" s="223"/>
      <c r="K31" s="223"/>
      <c r="L31" s="436">
        <f t="shared" si="0"/>
        <v>71</v>
      </c>
      <c r="M31" s="433">
        <v>82</v>
      </c>
      <c r="N31" s="370">
        <v>13</v>
      </c>
      <c r="O31" s="370">
        <v>7</v>
      </c>
      <c r="P31" s="370">
        <v>17</v>
      </c>
      <c r="Q31" s="370">
        <v>27</v>
      </c>
      <c r="R31" s="223"/>
      <c r="S31" s="223"/>
      <c r="T31" s="223"/>
      <c r="U31" s="223"/>
      <c r="V31" s="223"/>
      <c r="W31" s="436">
        <f t="shared" si="1"/>
        <v>64</v>
      </c>
    </row>
    <row r="32" spans="2:23">
      <c r="B32" s="433">
        <v>30</v>
      </c>
      <c r="C32" s="370">
        <v>21</v>
      </c>
      <c r="D32" s="370">
        <v>24</v>
      </c>
      <c r="E32" s="370">
        <v>5</v>
      </c>
      <c r="F32" s="370">
        <v>19</v>
      </c>
      <c r="G32" s="223"/>
      <c r="H32" s="223"/>
      <c r="I32" s="223"/>
      <c r="J32" s="223"/>
      <c r="K32" s="223"/>
      <c r="L32" s="436">
        <f t="shared" si="0"/>
        <v>69</v>
      </c>
      <c r="M32" s="433">
        <v>83</v>
      </c>
      <c r="N32" s="370">
        <v>21</v>
      </c>
      <c r="O32" s="370">
        <v>14</v>
      </c>
      <c r="P32" s="370">
        <v>12</v>
      </c>
      <c r="Q32" s="370">
        <v>26</v>
      </c>
      <c r="R32" s="223"/>
      <c r="S32" s="223"/>
      <c r="T32" s="223"/>
      <c r="U32" s="223"/>
      <c r="V32" s="223"/>
      <c r="W32" s="436">
        <f t="shared" si="1"/>
        <v>73</v>
      </c>
    </row>
    <row r="33" spans="2:23">
      <c r="B33" s="433">
        <v>31</v>
      </c>
      <c r="C33" s="370">
        <v>25</v>
      </c>
      <c r="D33" s="370">
        <v>19</v>
      </c>
      <c r="E33" s="370">
        <v>13</v>
      </c>
      <c r="F33" s="370">
        <v>15</v>
      </c>
      <c r="G33" s="223"/>
      <c r="H33" s="223"/>
      <c r="I33" s="223"/>
      <c r="J33" s="223"/>
      <c r="K33" s="223"/>
      <c r="L33" s="436">
        <f t="shared" si="0"/>
        <v>72</v>
      </c>
      <c r="M33" s="433">
        <v>84</v>
      </c>
      <c r="N33" s="370">
        <v>21</v>
      </c>
      <c r="O33" s="370">
        <v>15</v>
      </c>
      <c r="P33" s="370">
        <v>19</v>
      </c>
      <c r="Q33" s="370">
        <v>22</v>
      </c>
      <c r="R33" s="223"/>
      <c r="S33" s="223"/>
      <c r="T33" s="223"/>
      <c r="U33" s="223"/>
      <c r="V33" s="223"/>
      <c r="W33" s="436">
        <f t="shared" si="1"/>
        <v>77</v>
      </c>
    </row>
    <row r="34" spans="2:23">
      <c r="B34" s="433">
        <v>32</v>
      </c>
      <c r="C34" s="370">
        <v>30</v>
      </c>
      <c r="D34" s="370">
        <v>21</v>
      </c>
      <c r="E34" s="370">
        <v>11</v>
      </c>
      <c r="F34" s="370">
        <v>22</v>
      </c>
      <c r="G34" s="223"/>
      <c r="H34" s="223"/>
      <c r="I34" s="223"/>
      <c r="J34" s="223"/>
      <c r="K34" s="223"/>
      <c r="L34" s="436">
        <f t="shared" si="0"/>
        <v>84</v>
      </c>
      <c r="M34" s="433">
        <v>85</v>
      </c>
      <c r="N34" s="370">
        <v>15</v>
      </c>
      <c r="O34" s="370">
        <v>16</v>
      </c>
      <c r="P34" s="370">
        <v>14</v>
      </c>
      <c r="Q34" s="370">
        <v>15</v>
      </c>
      <c r="R34" s="223"/>
      <c r="S34" s="223"/>
      <c r="T34" s="223"/>
      <c r="U34" s="223"/>
      <c r="V34" s="223"/>
      <c r="W34" s="436">
        <f t="shared" si="1"/>
        <v>60</v>
      </c>
    </row>
    <row r="35" spans="2:23">
      <c r="B35" s="433">
        <v>33</v>
      </c>
      <c r="C35" s="370">
        <v>23</v>
      </c>
      <c r="D35" s="370">
        <v>27</v>
      </c>
      <c r="E35" s="370">
        <v>14</v>
      </c>
      <c r="F35" s="370">
        <v>20</v>
      </c>
      <c r="G35" s="223"/>
      <c r="H35" s="223"/>
      <c r="I35" s="223"/>
      <c r="J35" s="223"/>
      <c r="K35" s="223"/>
      <c r="L35" s="436">
        <f t="shared" si="0"/>
        <v>84</v>
      </c>
      <c r="M35" s="433">
        <v>86</v>
      </c>
      <c r="N35" s="370">
        <v>17</v>
      </c>
      <c r="O35" s="370">
        <v>11</v>
      </c>
      <c r="P35" s="370">
        <v>10</v>
      </c>
      <c r="Q35" s="370">
        <v>19</v>
      </c>
      <c r="R35" s="223"/>
      <c r="S35" s="223"/>
      <c r="T35" s="223"/>
      <c r="U35" s="223"/>
      <c r="V35" s="223"/>
      <c r="W35" s="436">
        <f t="shared" si="1"/>
        <v>57</v>
      </c>
    </row>
    <row r="36" spans="2:23">
      <c r="B36" s="433">
        <v>34</v>
      </c>
      <c r="C36" s="370">
        <v>29</v>
      </c>
      <c r="D36" s="370">
        <v>18</v>
      </c>
      <c r="E36" s="370">
        <v>16</v>
      </c>
      <c r="F36" s="370">
        <v>19</v>
      </c>
      <c r="G36" s="223"/>
      <c r="H36" s="223"/>
      <c r="I36" s="223"/>
      <c r="J36" s="223"/>
      <c r="K36" s="223"/>
      <c r="L36" s="436">
        <f t="shared" si="0"/>
        <v>82</v>
      </c>
      <c r="M36" s="433">
        <v>87</v>
      </c>
      <c r="N36" s="370">
        <v>17</v>
      </c>
      <c r="O36" s="370">
        <v>7</v>
      </c>
      <c r="P36" s="370">
        <v>13</v>
      </c>
      <c r="Q36" s="370">
        <v>18</v>
      </c>
      <c r="R36" s="223"/>
      <c r="S36" s="223"/>
      <c r="T36" s="223"/>
      <c r="U36" s="223"/>
      <c r="V36" s="223"/>
      <c r="W36" s="436">
        <f t="shared" si="1"/>
        <v>55</v>
      </c>
    </row>
    <row r="37" spans="2:23">
      <c r="B37" s="433">
        <v>35</v>
      </c>
      <c r="C37" s="370">
        <v>26</v>
      </c>
      <c r="D37" s="370">
        <v>24</v>
      </c>
      <c r="E37" s="370">
        <v>18</v>
      </c>
      <c r="F37" s="370">
        <v>16</v>
      </c>
      <c r="G37" s="223"/>
      <c r="H37" s="223"/>
      <c r="I37" s="223"/>
      <c r="J37" s="223"/>
      <c r="K37" s="223"/>
      <c r="L37" s="436">
        <f t="shared" si="0"/>
        <v>84</v>
      </c>
      <c r="M37" s="433">
        <v>88</v>
      </c>
      <c r="N37" s="370">
        <v>16</v>
      </c>
      <c r="O37" s="370">
        <v>10</v>
      </c>
      <c r="P37" s="370">
        <v>17</v>
      </c>
      <c r="Q37" s="370">
        <v>13</v>
      </c>
      <c r="R37" s="223"/>
      <c r="S37" s="223"/>
      <c r="T37" s="223"/>
      <c r="U37" s="223"/>
      <c r="V37" s="223"/>
      <c r="W37" s="436">
        <f t="shared" si="1"/>
        <v>56</v>
      </c>
    </row>
    <row r="38" spans="2:23">
      <c r="B38" s="433">
        <v>36</v>
      </c>
      <c r="C38" s="370">
        <v>38</v>
      </c>
      <c r="D38" s="370">
        <v>23</v>
      </c>
      <c r="E38" s="370">
        <v>19</v>
      </c>
      <c r="F38" s="370">
        <v>24</v>
      </c>
      <c r="G38" s="223"/>
      <c r="H38" s="223"/>
      <c r="I38" s="223"/>
      <c r="J38" s="223"/>
      <c r="K38" s="223"/>
      <c r="L38" s="436">
        <f t="shared" si="0"/>
        <v>104</v>
      </c>
      <c r="M38" s="433">
        <v>89</v>
      </c>
      <c r="N38" s="370">
        <v>15</v>
      </c>
      <c r="O38" s="370">
        <v>15</v>
      </c>
      <c r="P38" s="370">
        <v>9</v>
      </c>
      <c r="Q38" s="370">
        <v>20</v>
      </c>
      <c r="R38" s="223"/>
      <c r="S38" s="223"/>
      <c r="T38" s="223"/>
      <c r="U38" s="223"/>
      <c r="V38" s="223"/>
      <c r="W38" s="436">
        <f t="shared" si="1"/>
        <v>59</v>
      </c>
    </row>
    <row r="39" spans="2:23">
      <c r="B39" s="433">
        <v>37</v>
      </c>
      <c r="C39" s="370">
        <v>24</v>
      </c>
      <c r="D39" s="370">
        <v>26</v>
      </c>
      <c r="E39" s="370">
        <v>28</v>
      </c>
      <c r="F39" s="370">
        <v>24</v>
      </c>
      <c r="G39" s="223"/>
      <c r="H39" s="223"/>
      <c r="I39" s="223"/>
      <c r="J39" s="223"/>
      <c r="K39" s="223"/>
      <c r="L39" s="436">
        <f t="shared" si="0"/>
        <v>102</v>
      </c>
      <c r="M39" s="433">
        <v>90</v>
      </c>
      <c r="N39" s="370">
        <v>13</v>
      </c>
      <c r="O39" s="370">
        <v>6</v>
      </c>
      <c r="P39" s="370">
        <v>7</v>
      </c>
      <c r="Q39" s="370">
        <v>11</v>
      </c>
      <c r="R39" s="223"/>
      <c r="S39" s="223"/>
      <c r="T39" s="223"/>
      <c r="U39" s="223"/>
      <c r="V39" s="223"/>
      <c r="W39" s="436">
        <f t="shared" si="1"/>
        <v>37</v>
      </c>
    </row>
    <row r="40" spans="2:23">
      <c r="B40" s="433">
        <v>38</v>
      </c>
      <c r="C40" s="370">
        <v>20</v>
      </c>
      <c r="D40" s="370">
        <v>28</v>
      </c>
      <c r="E40" s="370">
        <v>16</v>
      </c>
      <c r="F40" s="370">
        <v>24</v>
      </c>
      <c r="G40" s="223"/>
      <c r="H40" s="223"/>
      <c r="I40" s="223"/>
      <c r="J40" s="223"/>
      <c r="K40" s="223"/>
      <c r="L40" s="436">
        <f t="shared" si="0"/>
        <v>88</v>
      </c>
      <c r="M40" s="433">
        <v>91</v>
      </c>
      <c r="N40" s="370">
        <v>3</v>
      </c>
      <c r="O40" s="370">
        <v>8</v>
      </c>
      <c r="P40" s="370">
        <v>8</v>
      </c>
      <c r="Q40" s="370">
        <v>9</v>
      </c>
      <c r="R40" s="223"/>
      <c r="S40" s="223"/>
      <c r="T40" s="223"/>
      <c r="U40" s="223"/>
      <c r="V40" s="223"/>
      <c r="W40" s="436">
        <f t="shared" si="1"/>
        <v>28</v>
      </c>
    </row>
    <row r="41" spans="2:23">
      <c r="B41" s="433">
        <v>39</v>
      </c>
      <c r="C41" s="370">
        <v>30</v>
      </c>
      <c r="D41" s="370">
        <v>25</v>
      </c>
      <c r="E41" s="370">
        <v>14</v>
      </c>
      <c r="F41" s="370">
        <v>20</v>
      </c>
      <c r="G41" s="223"/>
      <c r="H41" s="223"/>
      <c r="I41" s="223"/>
      <c r="J41" s="223"/>
      <c r="K41" s="223"/>
      <c r="L41" s="436">
        <f t="shared" si="0"/>
        <v>89</v>
      </c>
      <c r="M41" s="433">
        <v>92</v>
      </c>
      <c r="N41" s="370">
        <v>10</v>
      </c>
      <c r="O41" s="370">
        <v>5</v>
      </c>
      <c r="P41" s="370">
        <v>11</v>
      </c>
      <c r="Q41" s="370">
        <v>5</v>
      </c>
      <c r="R41" s="223"/>
      <c r="S41" s="223"/>
      <c r="T41" s="223"/>
      <c r="U41" s="223"/>
      <c r="V41" s="223"/>
      <c r="W41" s="436">
        <f t="shared" si="1"/>
        <v>31</v>
      </c>
    </row>
    <row r="42" spans="2:23">
      <c r="B42" s="433">
        <v>40</v>
      </c>
      <c r="C42" s="370">
        <v>31</v>
      </c>
      <c r="D42" s="370">
        <v>21</v>
      </c>
      <c r="E42" s="370">
        <v>16</v>
      </c>
      <c r="F42" s="370">
        <v>26</v>
      </c>
      <c r="G42" s="223"/>
      <c r="H42" s="223"/>
      <c r="I42" s="223"/>
      <c r="J42" s="223"/>
      <c r="K42" s="223"/>
      <c r="L42" s="436">
        <f t="shared" si="0"/>
        <v>94</v>
      </c>
      <c r="M42" s="433">
        <v>93</v>
      </c>
      <c r="N42" s="370">
        <v>6</v>
      </c>
      <c r="O42" s="370">
        <v>5</v>
      </c>
      <c r="P42" s="370">
        <v>6</v>
      </c>
      <c r="Q42" s="370">
        <v>8</v>
      </c>
      <c r="R42" s="223"/>
      <c r="S42" s="223"/>
      <c r="T42" s="223"/>
      <c r="U42" s="223"/>
      <c r="V42" s="223"/>
      <c r="W42" s="436">
        <f t="shared" si="1"/>
        <v>25</v>
      </c>
    </row>
    <row r="43" spans="2:23">
      <c r="B43" s="433">
        <v>41</v>
      </c>
      <c r="C43" s="370">
        <v>39</v>
      </c>
      <c r="D43" s="370">
        <v>24</v>
      </c>
      <c r="E43" s="370">
        <v>19</v>
      </c>
      <c r="F43" s="370">
        <v>24</v>
      </c>
      <c r="G43" s="223"/>
      <c r="H43" s="223"/>
      <c r="I43" s="223"/>
      <c r="J43" s="223"/>
      <c r="K43" s="223"/>
      <c r="L43" s="436">
        <f t="shared" si="0"/>
        <v>106</v>
      </c>
      <c r="M43" s="433">
        <v>94</v>
      </c>
      <c r="N43" s="370">
        <v>7</v>
      </c>
      <c r="O43" s="370">
        <v>4</v>
      </c>
      <c r="P43" s="370">
        <v>3</v>
      </c>
      <c r="Q43" s="370">
        <v>5</v>
      </c>
      <c r="R43" s="223"/>
      <c r="S43" s="223"/>
      <c r="T43" s="223"/>
      <c r="U43" s="223"/>
      <c r="V43" s="223"/>
      <c r="W43" s="436">
        <f t="shared" si="1"/>
        <v>19</v>
      </c>
    </row>
    <row r="44" spans="2:23">
      <c r="B44" s="433">
        <v>42</v>
      </c>
      <c r="C44" s="370">
        <v>28</v>
      </c>
      <c r="D44" s="370">
        <v>18</v>
      </c>
      <c r="E44" s="370">
        <v>23</v>
      </c>
      <c r="F44" s="370">
        <v>36</v>
      </c>
      <c r="G44" s="223"/>
      <c r="H44" s="223"/>
      <c r="I44" s="223"/>
      <c r="J44" s="223"/>
      <c r="K44" s="223"/>
      <c r="L44" s="436">
        <f t="shared" si="0"/>
        <v>105</v>
      </c>
      <c r="M44" s="433">
        <v>95</v>
      </c>
      <c r="N44" s="370">
        <v>3</v>
      </c>
      <c r="O44" s="370">
        <v>2</v>
      </c>
      <c r="P44" s="370">
        <v>3</v>
      </c>
      <c r="Q44" s="370">
        <v>2</v>
      </c>
      <c r="R44" s="223"/>
      <c r="S44" s="223"/>
      <c r="T44" s="223"/>
      <c r="U44" s="223"/>
      <c r="V44" s="223"/>
      <c r="W44" s="436">
        <f t="shared" si="1"/>
        <v>10</v>
      </c>
    </row>
    <row r="45" spans="2:23">
      <c r="B45" s="433">
        <v>43</v>
      </c>
      <c r="C45" s="370">
        <v>29</v>
      </c>
      <c r="D45" s="370">
        <v>29</v>
      </c>
      <c r="E45" s="370">
        <v>18</v>
      </c>
      <c r="F45" s="370">
        <v>23</v>
      </c>
      <c r="G45" s="223"/>
      <c r="H45" s="223"/>
      <c r="I45" s="223"/>
      <c r="J45" s="223"/>
      <c r="K45" s="223"/>
      <c r="L45" s="436">
        <f t="shared" si="0"/>
        <v>99</v>
      </c>
      <c r="M45" s="433">
        <v>96</v>
      </c>
      <c r="N45" s="370">
        <v>4</v>
      </c>
      <c r="O45" s="370">
        <v>1</v>
      </c>
      <c r="P45" s="370">
        <v>1</v>
      </c>
      <c r="Q45" s="370">
        <v>3</v>
      </c>
      <c r="R45" s="223"/>
      <c r="S45" s="223"/>
      <c r="T45" s="223"/>
      <c r="U45" s="223"/>
      <c r="V45" s="223"/>
      <c r="W45" s="436">
        <f t="shared" si="1"/>
        <v>9</v>
      </c>
    </row>
    <row r="46" spans="2:23">
      <c r="B46" s="433">
        <v>44</v>
      </c>
      <c r="C46" s="370">
        <v>19</v>
      </c>
      <c r="D46" s="370">
        <v>20</v>
      </c>
      <c r="E46" s="370">
        <v>21</v>
      </c>
      <c r="F46" s="370">
        <v>22</v>
      </c>
      <c r="G46" s="223"/>
      <c r="H46" s="223"/>
      <c r="I46" s="223"/>
      <c r="J46" s="223"/>
      <c r="K46" s="223"/>
      <c r="L46" s="436">
        <f t="shared" si="0"/>
        <v>82</v>
      </c>
      <c r="M46" s="433">
        <v>97</v>
      </c>
      <c r="N46" s="370">
        <v>2</v>
      </c>
      <c r="O46" s="370">
        <v>0</v>
      </c>
      <c r="P46" s="370">
        <v>0</v>
      </c>
      <c r="Q46" s="370">
        <v>2</v>
      </c>
      <c r="R46" s="223"/>
      <c r="S46" s="223"/>
      <c r="T46" s="223"/>
      <c r="U46" s="223"/>
      <c r="V46" s="223"/>
      <c r="W46" s="436">
        <f t="shared" si="1"/>
        <v>4</v>
      </c>
    </row>
    <row r="47" spans="2:23">
      <c r="B47" s="433">
        <v>45</v>
      </c>
      <c r="C47" s="370">
        <v>29</v>
      </c>
      <c r="D47" s="370">
        <v>21</v>
      </c>
      <c r="E47" s="370">
        <v>25</v>
      </c>
      <c r="F47" s="370">
        <v>34</v>
      </c>
      <c r="G47" s="223"/>
      <c r="H47" s="223"/>
      <c r="I47" s="223"/>
      <c r="J47" s="223"/>
      <c r="K47" s="223"/>
      <c r="L47" s="436">
        <f t="shared" si="0"/>
        <v>109</v>
      </c>
      <c r="M47" s="433">
        <v>98</v>
      </c>
      <c r="N47" s="370">
        <v>1</v>
      </c>
      <c r="O47" s="370">
        <v>1</v>
      </c>
      <c r="P47" s="370">
        <v>1</v>
      </c>
      <c r="Q47" s="370">
        <v>2</v>
      </c>
      <c r="R47" s="223"/>
      <c r="S47" s="223"/>
      <c r="T47" s="223"/>
      <c r="U47" s="223"/>
      <c r="V47" s="223"/>
      <c r="W47" s="436">
        <f t="shared" si="1"/>
        <v>5</v>
      </c>
    </row>
    <row r="48" spans="2:23">
      <c r="B48" s="433">
        <v>46</v>
      </c>
      <c r="C48" s="370">
        <v>42</v>
      </c>
      <c r="D48" s="370">
        <v>16</v>
      </c>
      <c r="E48" s="370">
        <v>36</v>
      </c>
      <c r="F48" s="370">
        <v>31</v>
      </c>
      <c r="G48" s="223"/>
      <c r="H48" s="223"/>
      <c r="I48" s="223"/>
      <c r="J48" s="223"/>
      <c r="K48" s="223"/>
      <c r="L48" s="436">
        <f t="shared" si="0"/>
        <v>125</v>
      </c>
      <c r="M48" s="433">
        <v>99</v>
      </c>
      <c r="N48" s="370">
        <v>2</v>
      </c>
      <c r="O48" s="370">
        <v>0</v>
      </c>
      <c r="P48" s="370">
        <v>1</v>
      </c>
      <c r="Q48" s="370">
        <v>1</v>
      </c>
      <c r="R48" s="223"/>
      <c r="S48" s="223"/>
      <c r="T48" s="223"/>
      <c r="U48" s="223"/>
      <c r="V48" s="223"/>
      <c r="W48" s="436">
        <f t="shared" si="1"/>
        <v>4</v>
      </c>
    </row>
    <row r="49" spans="2:23">
      <c r="B49" s="433">
        <v>47</v>
      </c>
      <c r="C49" s="370">
        <v>26</v>
      </c>
      <c r="D49" s="370">
        <v>23</v>
      </c>
      <c r="E49" s="370">
        <v>27</v>
      </c>
      <c r="F49" s="370">
        <v>29</v>
      </c>
      <c r="G49" s="223"/>
      <c r="H49" s="223"/>
      <c r="I49" s="223"/>
      <c r="J49" s="223"/>
      <c r="K49" s="223"/>
      <c r="L49" s="436">
        <f t="shared" si="0"/>
        <v>105</v>
      </c>
      <c r="M49" s="433">
        <v>100</v>
      </c>
      <c r="N49" s="370">
        <v>0</v>
      </c>
      <c r="O49" s="370">
        <v>0</v>
      </c>
      <c r="P49" s="370">
        <v>0</v>
      </c>
      <c r="Q49" s="370">
        <v>0</v>
      </c>
      <c r="R49" s="223"/>
      <c r="S49" s="223"/>
      <c r="T49" s="223"/>
      <c r="U49" s="223"/>
      <c r="V49" s="223"/>
      <c r="W49" s="436">
        <f t="shared" si="1"/>
        <v>0</v>
      </c>
    </row>
    <row r="50" spans="2:23">
      <c r="B50" s="433">
        <v>48</v>
      </c>
      <c r="C50" s="370">
        <v>32</v>
      </c>
      <c r="D50" s="370">
        <v>24</v>
      </c>
      <c r="E50" s="370">
        <v>30</v>
      </c>
      <c r="F50" s="370">
        <v>33</v>
      </c>
      <c r="G50" s="223"/>
      <c r="H50" s="223"/>
      <c r="I50" s="223"/>
      <c r="J50" s="223"/>
      <c r="K50" s="223"/>
      <c r="L50" s="436">
        <f t="shared" si="0"/>
        <v>119</v>
      </c>
      <c r="M50" s="433">
        <v>101</v>
      </c>
      <c r="N50" s="370">
        <v>1</v>
      </c>
      <c r="O50" s="370">
        <v>0</v>
      </c>
      <c r="P50" s="370">
        <v>0</v>
      </c>
      <c r="Q50" s="370">
        <v>0</v>
      </c>
      <c r="R50" s="223"/>
      <c r="S50" s="223"/>
      <c r="T50" s="223"/>
      <c r="U50" s="223"/>
      <c r="V50" s="223"/>
      <c r="W50" s="436">
        <f t="shared" si="1"/>
        <v>1</v>
      </c>
    </row>
    <row r="51" spans="2:23">
      <c r="B51" s="433">
        <v>49</v>
      </c>
      <c r="C51" s="370">
        <v>37</v>
      </c>
      <c r="D51" s="370">
        <v>25</v>
      </c>
      <c r="E51" s="370">
        <v>25</v>
      </c>
      <c r="F51" s="370">
        <v>42</v>
      </c>
      <c r="G51" s="223"/>
      <c r="H51" s="223"/>
      <c r="I51" s="223"/>
      <c r="J51" s="223"/>
      <c r="K51" s="223"/>
      <c r="L51" s="436">
        <f t="shared" si="0"/>
        <v>129</v>
      </c>
      <c r="M51" s="433">
        <v>102</v>
      </c>
      <c r="N51" s="370">
        <v>0</v>
      </c>
      <c r="O51" s="370">
        <v>0</v>
      </c>
      <c r="P51" s="370">
        <v>0</v>
      </c>
      <c r="Q51" s="370">
        <v>0</v>
      </c>
      <c r="R51" s="223"/>
      <c r="S51" s="223"/>
      <c r="T51" s="223"/>
      <c r="U51" s="223"/>
      <c r="V51" s="223"/>
      <c r="W51" s="436">
        <f t="shared" si="1"/>
        <v>0</v>
      </c>
    </row>
    <row r="52" spans="2:23">
      <c r="B52" s="433">
        <v>50</v>
      </c>
      <c r="C52" s="370">
        <v>34</v>
      </c>
      <c r="D52" s="370">
        <v>22</v>
      </c>
      <c r="E52" s="370">
        <v>28</v>
      </c>
      <c r="F52" s="370">
        <v>38</v>
      </c>
      <c r="G52" s="223"/>
      <c r="H52" s="223"/>
      <c r="I52" s="223"/>
      <c r="J52" s="223"/>
      <c r="K52" s="223"/>
      <c r="L52" s="436">
        <f t="shared" si="0"/>
        <v>122</v>
      </c>
      <c r="M52" s="433">
        <v>103</v>
      </c>
      <c r="N52" s="370">
        <v>1</v>
      </c>
      <c r="O52" s="370">
        <v>0</v>
      </c>
      <c r="P52" s="370">
        <v>0</v>
      </c>
      <c r="Q52" s="370">
        <v>0</v>
      </c>
      <c r="R52" s="223"/>
      <c r="S52" s="223"/>
      <c r="T52" s="223"/>
      <c r="U52" s="223"/>
      <c r="V52" s="223"/>
      <c r="W52" s="436">
        <f t="shared" si="1"/>
        <v>1</v>
      </c>
    </row>
    <row r="53" spans="2:23">
      <c r="B53" s="433">
        <v>51</v>
      </c>
      <c r="C53" s="370">
        <v>33</v>
      </c>
      <c r="D53" s="370">
        <v>25</v>
      </c>
      <c r="E53" s="370">
        <v>21</v>
      </c>
      <c r="F53" s="370">
        <v>35</v>
      </c>
      <c r="G53" s="223"/>
      <c r="H53" s="223"/>
      <c r="I53" s="223"/>
      <c r="J53" s="223"/>
      <c r="K53" s="223"/>
      <c r="L53" s="436">
        <f t="shared" si="0"/>
        <v>114</v>
      </c>
      <c r="M53" s="432" t="s">
        <v>51</v>
      </c>
      <c r="N53" s="370">
        <v>0</v>
      </c>
      <c r="O53" s="370">
        <v>0</v>
      </c>
      <c r="P53" s="370">
        <v>0</v>
      </c>
      <c r="Q53" s="370">
        <v>0</v>
      </c>
      <c r="R53" s="223"/>
      <c r="S53" s="223"/>
      <c r="T53" s="223"/>
      <c r="U53" s="223"/>
      <c r="V53" s="223"/>
      <c r="W53" s="436">
        <f t="shared" si="1"/>
        <v>0</v>
      </c>
    </row>
    <row r="54" spans="2:23">
      <c r="B54" s="434">
        <v>52</v>
      </c>
      <c r="C54" s="370">
        <v>39</v>
      </c>
      <c r="D54" s="370">
        <v>21</v>
      </c>
      <c r="E54" s="370">
        <v>21</v>
      </c>
      <c r="F54" s="370">
        <v>29</v>
      </c>
      <c r="G54" s="224"/>
      <c r="H54" s="224"/>
      <c r="I54" s="224"/>
      <c r="J54" s="224"/>
      <c r="K54" s="224"/>
      <c r="L54" s="436">
        <f t="shared" si="0"/>
        <v>110</v>
      </c>
      <c r="M54" s="432" t="s">
        <v>54</v>
      </c>
      <c r="N54" s="370">
        <v>0</v>
      </c>
      <c r="O54" s="370">
        <v>0</v>
      </c>
      <c r="P54" s="370">
        <v>0</v>
      </c>
      <c r="Q54" s="370">
        <v>0</v>
      </c>
      <c r="R54" s="225"/>
      <c r="S54" s="225"/>
      <c r="T54" s="225"/>
      <c r="U54" s="225"/>
      <c r="V54" s="225"/>
      <c r="W54" s="436">
        <f t="shared" si="1"/>
        <v>0</v>
      </c>
    </row>
    <row r="55" spans="2:23">
      <c r="B55" s="89"/>
      <c r="C55" s="88"/>
      <c r="D55" s="88"/>
      <c r="E55" s="88"/>
      <c r="F55" s="88"/>
      <c r="G55" s="88"/>
      <c r="H55" s="88"/>
      <c r="I55" s="88"/>
      <c r="J55" s="88"/>
      <c r="K55" s="88"/>
      <c r="L55" s="90"/>
      <c r="M55" s="438" t="s">
        <v>52</v>
      </c>
      <c r="N55" s="439">
        <f>SUM(N2:N54,C2:C54)</f>
        <v>2230</v>
      </c>
      <c r="O55" s="439">
        <f>SUM(O2:O54,D2:D54)</f>
        <v>1598</v>
      </c>
      <c r="P55" s="439">
        <f>SUM(P2:P54,E2:E54)</f>
        <v>1592</v>
      </c>
      <c r="Q55" s="437">
        <f>SUM(Q2:Q54,F2:F54)</f>
        <v>2107</v>
      </c>
      <c r="R55" s="437"/>
      <c r="S55" s="437"/>
      <c r="T55" s="437"/>
      <c r="U55" s="437"/>
      <c r="V55" s="437"/>
      <c r="W55" s="437">
        <f t="shared" si="1"/>
        <v>7527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  <ignoredError sqref="L3:L54 W2:W52" formulaRange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W55"/>
  <sheetViews>
    <sheetView view="pageLayout" zoomScale="70" zoomScaleNormal="100" zoomScalePageLayoutView="70" workbookViewId="0">
      <selection activeCell="V9" sqref="V9"/>
    </sheetView>
  </sheetViews>
  <sheetFormatPr defaultColWidth="7.625" defaultRowHeight="13.5"/>
  <cols>
    <col min="1" max="1" width="7.625" style="48"/>
    <col min="2" max="2" width="7.625" style="49" customWidth="1"/>
    <col min="3" max="12" width="7.625" style="50" customWidth="1"/>
    <col min="13" max="16384" width="7.625" style="48"/>
  </cols>
  <sheetData>
    <row r="1" spans="2:23">
      <c r="B1" s="432" t="s">
        <v>53</v>
      </c>
      <c r="C1" s="435" t="s">
        <v>39</v>
      </c>
      <c r="D1" s="435" t="s">
        <v>20</v>
      </c>
      <c r="E1" s="435" t="s">
        <v>21</v>
      </c>
      <c r="F1" s="435" t="s">
        <v>22</v>
      </c>
      <c r="G1" s="435"/>
      <c r="H1" s="435"/>
      <c r="I1" s="435"/>
      <c r="J1" s="435"/>
      <c r="K1" s="435"/>
      <c r="L1" s="435" t="s">
        <v>1</v>
      </c>
      <c r="M1" s="432" t="s">
        <v>53</v>
      </c>
      <c r="N1" s="435" t="s">
        <v>39</v>
      </c>
      <c r="O1" s="435" t="s">
        <v>20</v>
      </c>
      <c r="P1" s="435" t="s">
        <v>21</v>
      </c>
      <c r="Q1" s="435" t="s">
        <v>22</v>
      </c>
      <c r="R1" s="435"/>
      <c r="S1" s="435"/>
      <c r="T1" s="435"/>
      <c r="U1" s="435"/>
      <c r="V1" s="435"/>
      <c r="W1" s="435" t="s">
        <v>1</v>
      </c>
    </row>
    <row r="2" spans="2:23">
      <c r="B2" s="433" t="s">
        <v>78</v>
      </c>
      <c r="C2" s="370">
        <v>8</v>
      </c>
      <c r="D2" s="370">
        <v>14</v>
      </c>
      <c r="E2" s="370">
        <v>4</v>
      </c>
      <c r="F2" s="370">
        <v>8</v>
      </c>
      <c r="G2" s="223"/>
      <c r="H2" s="223"/>
      <c r="I2" s="223"/>
      <c r="J2" s="223"/>
      <c r="K2" s="223"/>
      <c r="L2" s="436">
        <f>SUM(C2:K2)</f>
        <v>34</v>
      </c>
      <c r="M2" s="433">
        <v>53</v>
      </c>
      <c r="N2" s="370">
        <v>24</v>
      </c>
      <c r="O2" s="370">
        <v>15</v>
      </c>
      <c r="P2" s="370">
        <v>19</v>
      </c>
      <c r="Q2" s="370">
        <v>16</v>
      </c>
      <c r="R2" s="223"/>
      <c r="S2" s="223"/>
      <c r="T2" s="223"/>
      <c r="U2" s="223"/>
      <c r="V2" s="223"/>
      <c r="W2" s="436">
        <f>SUM(N2:V2)</f>
        <v>74</v>
      </c>
    </row>
    <row r="3" spans="2:23">
      <c r="B3" s="433">
        <v>1</v>
      </c>
      <c r="C3" s="370">
        <v>3</v>
      </c>
      <c r="D3" s="370">
        <v>18</v>
      </c>
      <c r="E3" s="370">
        <v>8</v>
      </c>
      <c r="F3" s="370">
        <v>11</v>
      </c>
      <c r="G3" s="223"/>
      <c r="H3" s="223"/>
      <c r="I3" s="223"/>
      <c r="J3" s="223"/>
      <c r="K3" s="223"/>
      <c r="L3" s="436">
        <f t="shared" ref="L3:L54" si="0">SUM(C3:K3)</f>
        <v>40</v>
      </c>
      <c r="M3" s="433">
        <v>54</v>
      </c>
      <c r="N3" s="370">
        <v>14</v>
      </c>
      <c r="O3" s="370">
        <v>10</v>
      </c>
      <c r="P3" s="370">
        <v>14</v>
      </c>
      <c r="Q3" s="370">
        <v>18</v>
      </c>
      <c r="R3" s="223"/>
      <c r="S3" s="223"/>
      <c r="T3" s="223"/>
      <c r="U3" s="223"/>
      <c r="V3" s="223"/>
      <c r="W3" s="436">
        <f t="shared" ref="W3:W55" si="1">SUM(N3:V3)</f>
        <v>56</v>
      </c>
    </row>
    <row r="4" spans="2:23">
      <c r="B4" s="433">
        <v>2</v>
      </c>
      <c r="C4" s="370">
        <v>8</v>
      </c>
      <c r="D4" s="370">
        <v>10</v>
      </c>
      <c r="E4" s="370">
        <v>8</v>
      </c>
      <c r="F4" s="370">
        <v>8</v>
      </c>
      <c r="G4" s="223"/>
      <c r="H4" s="223"/>
      <c r="I4" s="223"/>
      <c r="J4" s="223"/>
      <c r="K4" s="223"/>
      <c r="L4" s="436">
        <f t="shared" si="0"/>
        <v>34</v>
      </c>
      <c r="M4" s="433">
        <v>55</v>
      </c>
      <c r="N4" s="370">
        <v>18</v>
      </c>
      <c r="O4" s="370">
        <v>18</v>
      </c>
      <c r="P4" s="370">
        <v>15</v>
      </c>
      <c r="Q4" s="370">
        <v>15</v>
      </c>
      <c r="R4" s="223"/>
      <c r="S4" s="223"/>
      <c r="T4" s="223"/>
      <c r="U4" s="223"/>
      <c r="V4" s="223"/>
      <c r="W4" s="436">
        <f t="shared" si="1"/>
        <v>66</v>
      </c>
    </row>
    <row r="5" spans="2:23">
      <c r="B5" s="433">
        <v>3</v>
      </c>
      <c r="C5" s="370">
        <v>7</v>
      </c>
      <c r="D5" s="370">
        <v>10</v>
      </c>
      <c r="E5" s="370">
        <v>7</v>
      </c>
      <c r="F5" s="370">
        <v>11</v>
      </c>
      <c r="G5" s="223"/>
      <c r="H5" s="223"/>
      <c r="I5" s="223"/>
      <c r="J5" s="223"/>
      <c r="K5" s="223"/>
      <c r="L5" s="436">
        <f t="shared" si="0"/>
        <v>35</v>
      </c>
      <c r="M5" s="433">
        <v>56</v>
      </c>
      <c r="N5" s="370">
        <v>14</v>
      </c>
      <c r="O5" s="370">
        <v>18</v>
      </c>
      <c r="P5" s="370">
        <v>18</v>
      </c>
      <c r="Q5" s="370">
        <v>14</v>
      </c>
      <c r="R5" s="223"/>
      <c r="S5" s="223"/>
      <c r="T5" s="223"/>
      <c r="U5" s="223"/>
      <c r="V5" s="223"/>
      <c r="W5" s="436">
        <f t="shared" si="1"/>
        <v>64</v>
      </c>
    </row>
    <row r="6" spans="2:23">
      <c r="B6" s="433">
        <v>4</v>
      </c>
      <c r="C6" s="370">
        <v>2</v>
      </c>
      <c r="D6" s="370">
        <v>13</v>
      </c>
      <c r="E6" s="370">
        <v>7</v>
      </c>
      <c r="F6" s="370">
        <v>12</v>
      </c>
      <c r="G6" s="223"/>
      <c r="H6" s="223"/>
      <c r="I6" s="223"/>
      <c r="J6" s="223"/>
      <c r="K6" s="223"/>
      <c r="L6" s="436">
        <f t="shared" si="0"/>
        <v>34</v>
      </c>
      <c r="M6" s="433">
        <v>57</v>
      </c>
      <c r="N6" s="370">
        <v>10</v>
      </c>
      <c r="O6" s="370">
        <v>11</v>
      </c>
      <c r="P6" s="370">
        <v>17</v>
      </c>
      <c r="Q6" s="370">
        <v>11</v>
      </c>
      <c r="R6" s="223"/>
      <c r="S6" s="223"/>
      <c r="T6" s="223"/>
      <c r="U6" s="223"/>
      <c r="V6" s="223"/>
      <c r="W6" s="436">
        <f t="shared" si="1"/>
        <v>49</v>
      </c>
    </row>
    <row r="7" spans="2:23">
      <c r="B7" s="433">
        <v>5</v>
      </c>
      <c r="C7" s="370">
        <v>10</v>
      </c>
      <c r="D7" s="370">
        <v>7</v>
      </c>
      <c r="E7" s="370">
        <v>16</v>
      </c>
      <c r="F7" s="370">
        <v>11</v>
      </c>
      <c r="G7" s="223"/>
      <c r="H7" s="223"/>
      <c r="I7" s="223"/>
      <c r="J7" s="223"/>
      <c r="K7" s="223"/>
      <c r="L7" s="436">
        <f t="shared" si="0"/>
        <v>44</v>
      </c>
      <c r="M7" s="433">
        <v>58</v>
      </c>
      <c r="N7" s="370">
        <v>5</v>
      </c>
      <c r="O7" s="370">
        <v>14</v>
      </c>
      <c r="P7" s="370">
        <v>17</v>
      </c>
      <c r="Q7" s="370">
        <v>15</v>
      </c>
      <c r="R7" s="223"/>
      <c r="S7" s="223"/>
      <c r="T7" s="223"/>
      <c r="U7" s="223"/>
      <c r="V7" s="223"/>
      <c r="W7" s="436">
        <f t="shared" si="1"/>
        <v>51</v>
      </c>
    </row>
    <row r="8" spans="2:23">
      <c r="B8" s="433">
        <v>6</v>
      </c>
      <c r="C8" s="370">
        <v>4</v>
      </c>
      <c r="D8" s="370">
        <v>8</v>
      </c>
      <c r="E8" s="370">
        <v>7</v>
      </c>
      <c r="F8" s="370">
        <v>6</v>
      </c>
      <c r="G8" s="223"/>
      <c r="H8" s="223"/>
      <c r="I8" s="223"/>
      <c r="J8" s="223"/>
      <c r="K8" s="223"/>
      <c r="L8" s="436">
        <f t="shared" si="0"/>
        <v>25</v>
      </c>
      <c r="M8" s="433">
        <v>59</v>
      </c>
      <c r="N8" s="370">
        <v>8</v>
      </c>
      <c r="O8" s="370">
        <v>12</v>
      </c>
      <c r="P8" s="370">
        <v>10</v>
      </c>
      <c r="Q8" s="370">
        <v>11</v>
      </c>
      <c r="R8" s="223"/>
      <c r="S8" s="223"/>
      <c r="T8" s="223"/>
      <c r="U8" s="223"/>
      <c r="V8" s="223"/>
      <c r="W8" s="436">
        <f t="shared" si="1"/>
        <v>41</v>
      </c>
    </row>
    <row r="9" spans="2:23">
      <c r="B9" s="433">
        <v>7</v>
      </c>
      <c r="C9" s="370">
        <v>7</v>
      </c>
      <c r="D9" s="370">
        <v>15</v>
      </c>
      <c r="E9" s="370">
        <v>5</v>
      </c>
      <c r="F9" s="370">
        <v>9</v>
      </c>
      <c r="G9" s="223"/>
      <c r="H9" s="223"/>
      <c r="I9" s="223"/>
      <c r="J9" s="223"/>
      <c r="K9" s="223"/>
      <c r="L9" s="436">
        <f t="shared" si="0"/>
        <v>36</v>
      </c>
      <c r="M9" s="433">
        <v>60</v>
      </c>
      <c r="N9" s="370">
        <v>15</v>
      </c>
      <c r="O9" s="370">
        <v>8</v>
      </c>
      <c r="P9" s="370">
        <v>12</v>
      </c>
      <c r="Q9" s="370">
        <v>6</v>
      </c>
      <c r="R9" s="223"/>
      <c r="S9" s="223"/>
      <c r="T9" s="223"/>
      <c r="U9" s="223"/>
      <c r="V9" s="223"/>
      <c r="W9" s="436">
        <f t="shared" si="1"/>
        <v>41</v>
      </c>
    </row>
    <row r="10" spans="2:23">
      <c r="B10" s="433">
        <v>8</v>
      </c>
      <c r="C10" s="370">
        <v>10</v>
      </c>
      <c r="D10" s="370">
        <v>7</v>
      </c>
      <c r="E10" s="370">
        <v>11</v>
      </c>
      <c r="F10" s="370">
        <v>6</v>
      </c>
      <c r="G10" s="223"/>
      <c r="H10" s="223"/>
      <c r="I10" s="223"/>
      <c r="J10" s="223"/>
      <c r="K10" s="223"/>
      <c r="L10" s="436">
        <f t="shared" si="0"/>
        <v>34</v>
      </c>
      <c r="M10" s="433">
        <v>61</v>
      </c>
      <c r="N10" s="370">
        <v>7</v>
      </c>
      <c r="O10" s="370">
        <v>8</v>
      </c>
      <c r="P10" s="370">
        <v>12</v>
      </c>
      <c r="Q10" s="370">
        <v>7</v>
      </c>
      <c r="R10" s="223"/>
      <c r="S10" s="223"/>
      <c r="T10" s="223"/>
      <c r="U10" s="223"/>
      <c r="V10" s="223"/>
      <c r="W10" s="436">
        <f t="shared" si="1"/>
        <v>34</v>
      </c>
    </row>
    <row r="11" spans="2:23">
      <c r="B11" s="433">
        <v>9</v>
      </c>
      <c r="C11" s="370">
        <v>4</v>
      </c>
      <c r="D11" s="370">
        <v>11</v>
      </c>
      <c r="E11" s="370">
        <v>8</v>
      </c>
      <c r="F11" s="370">
        <v>10</v>
      </c>
      <c r="G11" s="223"/>
      <c r="H11" s="223"/>
      <c r="I11" s="223"/>
      <c r="J11" s="223"/>
      <c r="K11" s="223"/>
      <c r="L11" s="436">
        <f t="shared" si="0"/>
        <v>33</v>
      </c>
      <c r="M11" s="433">
        <v>62</v>
      </c>
      <c r="N11" s="370">
        <v>4</v>
      </c>
      <c r="O11" s="370">
        <v>13</v>
      </c>
      <c r="P11" s="370">
        <v>9</v>
      </c>
      <c r="Q11" s="370">
        <v>8</v>
      </c>
      <c r="R11" s="223"/>
      <c r="S11" s="223"/>
      <c r="T11" s="223"/>
      <c r="U11" s="223"/>
      <c r="V11" s="223"/>
      <c r="W11" s="436">
        <f t="shared" si="1"/>
        <v>34</v>
      </c>
    </row>
    <row r="12" spans="2:23">
      <c r="B12" s="433">
        <v>10</v>
      </c>
      <c r="C12" s="370">
        <v>5</v>
      </c>
      <c r="D12" s="370">
        <v>7</v>
      </c>
      <c r="E12" s="370">
        <v>9</v>
      </c>
      <c r="F12" s="370">
        <v>8</v>
      </c>
      <c r="G12" s="223"/>
      <c r="H12" s="223"/>
      <c r="I12" s="223"/>
      <c r="J12" s="223"/>
      <c r="K12" s="223"/>
      <c r="L12" s="436">
        <f t="shared" si="0"/>
        <v>29</v>
      </c>
      <c r="M12" s="433">
        <v>63</v>
      </c>
      <c r="N12" s="370">
        <v>11</v>
      </c>
      <c r="O12" s="370">
        <v>12</v>
      </c>
      <c r="P12" s="370">
        <v>8</v>
      </c>
      <c r="Q12" s="370">
        <v>17</v>
      </c>
      <c r="R12" s="223"/>
      <c r="S12" s="223"/>
      <c r="T12" s="223"/>
      <c r="U12" s="223"/>
      <c r="V12" s="223"/>
      <c r="W12" s="436">
        <f t="shared" si="1"/>
        <v>48</v>
      </c>
    </row>
    <row r="13" spans="2:23">
      <c r="B13" s="433">
        <v>11</v>
      </c>
      <c r="C13" s="370">
        <v>11</v>
      </c>
      <c r="D13" s="370">
        <v>13</v>
      </c>
      <c r="E13" s="370">
        <v>13</v>
      </c>
      <c r="F13" s="370">
        <v>4</v>
      </c>
      <c r="G13" s="223"/>
      <c r="H13" s="223"/>
      <c r="I13" s="223"/>
      <c r="J13" s="223"/>
      <c r="K13" s="223"/>
      <c r="L13" s="436">
        <f t="shared" si="0"/>
        <v>41</v>
      </c>
      <c r="M13" s="433">
        <v>64</v>
      </c>
      <c r="N13" s="370">
        <v>3</v>
      </c>
      <c r="O13" s="370">
        <v>12</v>
      </c>
      <c r="P13" s="370">
        <v>9</v>
      </c>
      <c r="Q13" s="370">
        <v>11</v>
      </c>
      <c r="R13" s="223"/>
      <c r="S13" s="223"/>
      <c r="T13" s="223"/>
      <c r="U13" s="223"/>
      <c r="V13" s="223"/>
      <c r="W13" s="436">
        <f t="shared" si="1"/>
        <v>35</v>
      </c>
    </row>
    <row r="14" spans="2:23">
      <c r="B14" s="433">
        <v>12</v>
      </c>
      <c r="C14" s="370">
        <v>3</v>
      </c>
      <c r="D14" s="370">
        <v>6</v>
      </c>
      <c r="E14" s="370">
        <v>16</v>
      </c>
      <c r="F14" s="370">
        <v>5</v>
      </c>
      <c r="G14" s="223"/>
      <c r="H14" s="223"/>
      <c r="I14" s="223"/>
      <c r="J14" s="223"/>
      <c r="K14" s="223"/>
      <c r="L14" s="436">
        <f t="shared" si="0"/>
        <v>30</v>
      </c>
      <c r="M14" s="433">
        <v>65</v>
      </c>
      <c r="N14" s="370">
        <v>6</v>
      </c>
      <c r="O14" s="370">
        <v>10</v>
      </c>
      <c r="P14" s="370">
        <v>6</v>
      </c>
      <c r="Q14" s="370">
        <v>6</v>
      </c>
      <c r="R14" s="223"/>
      <c r="S14" s="223"/>
      <c r="T14" s="223"/>
      <c r="U14" s="223"/>
      <c r="V14" s="223"/>
      <c r="W14" s="436">
        <f t="shared" si="1"/>
        <v>28</v>
      </c>
    </row>
    <row r="15" spans="2:23">
      <c r="B15" s="433">
        <v>13</v>
      </c>
      <c r="C15" s="370">
        <v>13</v>
      </c>
      <c r="D15" s="370">
        <v>14</v>
      </c>
      <c r="E15" s="370">
        <v>14</v>
      </c>
      <c r="F15" s="370">
        <v>9</v>
      </c>
      <c r="G15" s="223"/>
      <c r="H15" s="223"/>
      <c r="I15" s="223"/>
      <c r="J15" s="223"/>
      <c r="K15" s="223"/>
      <c r="L15" s="436">
        <f t="shared" si="0"/>
        <v>50</v>
      </c>
      <c r="M15" s="433">
        <v>66</v>
      </c>
      <c r="N15" s="370">
        <v>7</v>
      </c>
      <c r="O15" s="370">
        <v>7</v>
      </c>
      <c r="P15" s="370">
        <v>10</v>
      </c>
      <c r="Q15" s="370">
        <v>9</v>
      </c>
      <c r="R15" s="223"/>
      <c r="S15" s="223"/>
      <c r="T15" s="223"/>
      <c r="U15" s="223"/>
      <c r="V15" s="223"/>
      <c r="W15" s="436">
        <f t="shared" si="1"/>
        <v>33</v>
      </c>
    </row>
    <row r="16" spans="2:23">
      <c r="B16" s="433">
        <v>14</v>
      </c>
      <c r="C16" s="370">
        <v>8</v>
      </c>
      <c r="D16" s="370">
        <v>9</v>
      </c>
      <c r="E16" s="370">
        <v>4</v>
      </c>
      <c r="F16" s="370">
        <v>5</v>
      </c>
      <c r="G16" s="223"/>
      <c r="H16" s="223"/>
      <c r="I16" s="223"/>
      <c r="J16" s="223"/>
      <c r="K16" s="223"/>
      <c r="L16" s="436">
        <f t="shared" si="0"/>
        <v>26</v>
      </c>
      <c r="M16" s="433">
        <v>67</v>
      </c>
      <c r="N16" s="370">
        <v>1</v>
      </c>
      <c r="O16" s="370">
        <v>5</v>
      </c>
      <c r="P16" s="370">
        <v>5</v>
      </c>
      <c r="Q16" s="370">
        <v>5</v>
      </c>
      <c r="R16" s="223"/>
      <c r="S16" s="223"/>
      <c r="T16" s="223"/>
      <c r="U16" s="223"/>
      <c r="V16" s="223"/>
      <c r="W16" s="436">
        <f t="shared" si="1"/>
        <v>16</v>
      </c>
    </row>
    <row r="17" spans="2:23">
      <c r="B17" s="433">
        <v>15</v>
      </c>
      <c r="C17" s="370">
        <v>11</v>
      </c>
      <c r="D17" s="370">
        <v>14</v>
      </c>
      <c r="E17" s="370">
        <v>18</v>
      </c>
      <c r="F17" s="370">
        <v>8</v>
      </c>
      <c r="G17" s="223"/>
      <c r="H17" s="223"/>
      <c r="I17" s="223"/>
      <c r="J17" s="223"/>
      <c r="K17" s="223"/>
      <c r="L17" s="436">
        <f t="shared" si="0"/>
        <v>51</v>
      </c>
      <c r="M17" s="433">
        <v>68</v>
      </c>
      <c r="N17" s="370">
        <v>5</v>
      </c>
      <c r="O17" s="370">
        <v>6</v>
      </c>
      <c r="P17" s="370">
        <v>12</v>
      </c>
      <c r="Q17" s="370">
        <v>7</v>
      </c>
      <c r="R17" s="223"/>
      <c r="S17" s="223"/>
      <c r="T17" s="223"/>
      <c r="U17" s="223"/>
      <c r="V17" s="223"/>
      <c r="W17" s="436">
        <f t="shared" si="1"/>
        <v>30</v>
      </c>
    </row>
    <row r="18" spans="2:23">
      <c r="B18" s="433">
        <v>16</v>
      </c>
      <c r="C18" s="370">
        <v>9</v>
      </c>
      <c r="D18" s="370">
        <v>8</v>
      </c>
      <c r="E18" s="370">
        <v>8</v>
      </c>
      <c r="F18" s="370">
        <v>5</v>
      </c>
      <c r="G18" s="223"/>
      <c r="H18" s="223"/>
      <c r="I18" s="223"/>
      <c r="J18" s="223"/>
      <c r="K18" s="223"/>
      <c r="L18" s="436">
        <f t="shared" si="0"/>
        <v>30</v>
      </c>
      <c r="M18" s="433">
        <v>69</v>
      </c>
      <c r="N18" s="370">
        <v>8</v>
      </c>
      <c r="O18" s="370">
        <v>5</v>
      </c>
      <c r="P18" s="370">
        <v>14</v>
      </c>
      <c r="Q18" s="370">
        <v>16</v>
      </c>
      <c r="R18" s="223"/>
      <c r="S18" s="223"/>
      <c r="T18" s="223"/>
      <c r="U18" s="223"/>
      <c r="V18" s="223"/>
      <c r="W18" s="436">
        <f t="shared" si="1"/>
        <v>43</v>
      </c>
    </row>
    <row r="19" spans="2:23">
      <c r="B19" s="433">
        <v>17</v>
      </c>
      <c r="C19" s="370">
        <v>7</v>
      </c>
      <c r="D19" s="370">
        <v>10</v>
      </c>
      <c r="E19" s="370">
        <v>11</v>
      </c>
      <c r="F19" s="370">
        <v>11</v>
      </c>
      <c r="G19" s="223"/>
      <c r="H19" s="223"/>
      <c r="I19" s="223"/>
      <c r="J19" s="223"/>
      <c r="K19" s="223"/>
      <c r="L19" s="436">
        <f t="shared" si="0"/>
        <v>39</v>
      </c>
      <c r="M19" s="433">
        <v>70</v>
      </c>
      <c r="N19" s="370">
        <v>8</v>
      </c>
      <c r="O19" s="370">
        <v>4</v>
      </c>
      <c r="P19" s="370">
        <v>9</v>
      </c>
      <c r="Q19" s="370">
        <v>13</v>
      </c>
      <c r="R19" s="223"/>
      <c r="S19" s="223"/>
      <c r="T19" s="223"/>
      <c r="U19" s="223"/>
      <c r="V19" s="223"/>
      <c r="W19" s="436">
        <f t="shared" si="1"/>
        <v>34</v>
      </c>
    </row>
    <row r="20" spans="2:23">
      <c r="B20" s="433">
        <v>18</v>
      </c>
      <c r="C20" s="370">
        <v>12</v>
      </c>
      <c r="D20" s="370">
        <v>7</v>
      </c>
      <c r="E20" s="370">
        <v>16</v>
      </c>
      <c r="F20" s="370">
        <v>9</v>
      </c>
      <c r="G20" s="223"/>
      <c r="H20" s="223"/>
      <c r="I20" s="223"/>
      <c r="J20" s="223"/>
      <c r="K20" s="223"/>
      <c r="L20" s="436">
        <f t="shared" si="0"/>
        <v>44</v>
      </c>
      <c r="M20" s="433">
        <v>71</v>
      </c>
      <c r="N20" s="370">
        <v>8</v>
      </c>
      <c r="O20" s="370">
        <v>6</v>
      </c>
      <c r="P20" s="370">
        <v>6</v>
      </c>
      <c r="Q20" s="370">
        <v>10</v>
      </c>
      <c r="R20" s="223"/>
      <c r="S20" s="223"/>
      <c r="T20" s="223"/>
      <c r="U20" s="223"/>
      <c r="V20" s="223"/>
      <c r="W20" s="436">
        <f t="shared" si="1"/>
        <v>30</v>
      </c>
    </row>
    <row r="21" spans="2:23">
      <c r="B21" s="433">
        <v>19</v>
      </c>
      <c r="C21" s="370">
        <v>13</v>
      </c>
      <c r="D21" s="370">
        <v>15</v>
      </c>
      <c r="E21" s="370">
        <v>11</v>
      </c>
      <c r="F21" s="370">
        <v>9</v>
      </c>
      <c r="G21" s="223"/>
      <c r="H21" s="223"/>
      <c r="I21" s="223"/>
      <c r="J21" s="223"/>
      <c r="K21" s="223"/>
      <c r="L21" s="436">
        <f t="shared" si="0"/>
        <v>48</v>
      </c>
      <c r="M21" s="433">
        <v>72</v>
      </c>
      <c r="N21" s="370">
        <v>10</v>
      </c>
      <c r="O21" s="370">
        <v>7</v>
      </c>
      <c r="P21" s="370">
        <v>9</v>
      </c>
      <c r="Q21" s="370">
        <v>7</v>
      </c>
      <c r="R21" s="223"/>
      <c r="S21" s="223"/>
      <c r="T21" s="223"/>
      <c r="U21" s="223"/>
      <c r="V21" s="223"/>
      <c r="W21" s="436">
        <f t="shared" si="1"/>
        <v>33</v>
      </c>
    </row>
    <row r="22" spans="2:23">
      <c r="B22" s="433">
        <v>20</v>
      </c>
      <c r="C22" s="370">
        <v>12</v>
      </c>
      <c r="D22" s="370">
        <v>7</v>
      </c>
      <c r="E22" s="370">
        <v>21</v>
      </c>
      <c r="F22" s="370">
        <v>5</v>
      </c>
      <c r="G22" s="223"/>
      <c r="H22" s="223"/>
      <c r="I22" s="223"/>
      <c r="J22" s="223"/>
      <c r="K22" s="223"/>
      <c r="L22" s="436">
        <f t="shared" si="0"/>
        <v>45</v>
      </c>
      <c r="M22" s="433">
        <v>73</v>
      </c>
      <c r="N22" s="370">
        <v>9</v>
      </c>
      <c r="O22" s="370">
        <v>8</v>
      </c>
      <c r="P22" s="370">
        <v>12</v>
      </c>
      <c r="Q22" s="370">
        <v>13</v>
      </c>
      <c r="R22" s="223"/>
      <c r="S22" s="223"/>
      <c r="T22" s="223"/>
      <c r="U22" s="223"/>
      <c r="V22" s="223"/>
      <c r="W22" s="436">
        <f t="shared" si="1"/>
        <v>42</v>
      </c>
    </row>
    <row r="23" spans="2:23">
      <c r="B23" s="433">
        <v>21</v>
      </c>
      <c r="C23" s="370">
        <v>11</v>
      </c>
      <c r="D23" s="370">
        <v>9</v>
      </c>
      <c r="E23" s="370">
        <v>9</v>
      </c>
      <c r="F23" s="370">
        <v>9</v>
      </c>
      <c r="G23" s="223"/>
      <c r="H23" s="223"/>
      <c r="I23" s="223"/>
      <c r="J23" s="223"/>
      <c r="K23" s="223"/>
      <c r="L23" s="436">
        <f t="shared" si="0"/>
        <v>38</v>
      </c>
      <c r="M23" s="433">
        <v>74</v>
      </c>
      <c r="N23" s="370">
        <v>6</v>
      </c>
      <c r="O23" s="370">
        <v>5</v>
      </c>
      <c r="P23" s="370">
        <v>9</v>
      </c>
      <c r="Q23" s="370">
        <v>4</v>
      </c>
      <c r="R23" s="223"/>
      <c r="S23" s="223"/>
      <c r="T23" s="223"/>
      <c r="U23" s="223"/>
      <c r="V23" s="223"/>
      <c r="W23" s="436">
        <f t="shared" si="1"/>
        <v>24</v>
      </c>
    </row>
    <row r="24" spans="2:23">
      <c r="B24" s="433">
        <v>22</v>
      </c>
      <c r="C24" s="370">
        <v>8</v>
      </c>
      <c r="D24" s="370">
        <v>17</v>
      </c>
      <c r="E24" s="370">
        <v>19</v>
      </c>
      <c r="F24" s="370">
        <v>12</v>
      </c>
      <c r="G24" s="223"/>
      <c r="H24" s="223"/>
      <c r="I24" s="223"/>
      <c r="J24" s="223"/>
      <c r="K24" s="223"/>
      <c r="L24" s="436">
        <f t="shared" si="0"/>
        <v>56</v>
      </c>
      <c r="M24" s="433">
        <v>75</v>
      </c>
      <c r="N24" s="370">
        <v>4</v>
      </c>
      <c r="O24" s="370">
        <v>3</v>
      </c>
      <c r="P24" s="370">
        <v>4</v>
      </c>
      <c r="Q24" s="370">
        <v>4</v>
      </c>
      <c r="R24" s="223"/>
      <c r="S24" s="223"/>
      <c r="T24" s="223"/>
      <c r="U24" s="223"/>
      <c r="V24" s="223"/>
      <c r="W24" s="436">
        <f t="shared" si="1"/>
        <v>15</v>
      </c>
    </row>
    <row r="25" spans="2:23">
      <c r="B25" s="433">
        <v>23</v>
      </c>
      <c r="C25" s="370">
        <v>5</v>
      </c>
      <c r="D25" s="370">
        <v>10</v>
      </c>
      <c r="E25" s="370">
        <v>13</v>
      </c>
      <c r="F25" s="370">
        <v>11</v>
      </c>
      <c r="G25" s="223"/>
      <c r="H25" s="223"/>
      <c r="I25" s="223"/>
      <c r="J25" s="223"/>
      <c r="K25" s="223"/>
      <c r="L25" s="436">
        <f t="shared" si="0"/>
        <v>39</v>
      </c>
      <c r="M25" s="433">
        <v>76</v>
      </c>
      <c r="N25" s="370">
        <v>9</v>
      </c>
      <c r="O25" s="370">
        <v>7</v>
      </c>
      <c r="P25" s="370">
        <v>12</v>
      </c>
      <c r="Q25" s="370">
        <v>11</v>
      </c>
      <c r="R25" s="223"/>
      <c r="S25" s="223"/>
      <c r="T25" s="223"/>
      <c r="U25" s="223"/>
      <c r="V25" s="223"/>
      <c r="W25" s="436">
        <f t="shared" si="1"/>
        <v>39</v>
      </c>
    </row>
    <row r="26" spans="2:23">
      <c r="B26" s="433">
        <v>24</v>
      </c>
      <c r="C26" s="370">
        <v>18</v>
      </c>
      <c r="D26" s="370">
        <v>8</v>
      </c>
      <c r="E26" s="370">
        <v>12</v>
      </c>
      <c r="F26" s="370">
        <v>11</v>
      </c>
      <c r="G26" s="223"/>
      <c r="H26" s="223"/>
      <c r="I26" s="223"/>
      <c r="J26" s="223"/>
      <c r="K26" s="223"/>
      <c r="L26" s="436">
        <f t="shared" si="0"/>
        <v>49</v>
      </c>
      <c r="M26" s="433">
        <v>77</v>
      </c>
      <c r="N26" s="370">
        <v>6</v>
      </c>
      <c r="O26" s="370">
        <v>3</v>
      </c>
      <c r="P26" s="370">
        <v>8</v>
      </c>
      <c r="Q26" s="370">
        <v>5</v>
      </c>
      <c r="R26" s="223"/>
      <c r="S26" s="223"/>
      <c r="T26" s="223"/>
      <c r="U26" s="223"/>
      <c r="V26" s="223"/>
      <c r="W26" s="436">
        <f t="shared" si="1"/>
        <v>22</v>
      </c>
    </row>
    <row r="27" spans="2:23">
      <c r="B27" s="433">
        <v>25</v>
      </c>
      <c r="C27" s="370">
        <v>9</v>
      </c>
      <c r="D27" s="370">
        <v>17</v>
      </c>
      <c r="E27" s="370">
        <v>10</v>
      </c>
      <c r="F27" s="370">
        <v>15</v>
      </c>
      <c r="G27" s="223"/>
      <c r="H27" s="223"/>
      <c r="I27" s="223"/>
      <c r="J27" s="223"/>
      <c r="K27" s="223"/>
      <c r="L27" s="436">
        <f t="shared" si="0"/>
        <v>51</v>
      </c>
      <c r="M27" s="433">
        <v>78</v>
      </c>
      <c r="N27" s="370">
        <v>3</v>
      </c>
      <c r="O27" s="370">
        <v>7</v>
      </c>
      <c r="P27" s="370">
        <v>8</v>
      </c>
      <c r="Q27" s="370">
        <v>6</v>
      </c>
      <c r="R27" s="223"/>
      <c r="S27" s="223"/>
      <c r="T27" s="223"/>
      <c r="U27" s="223"/>
      <c r="V27" s="223"/>
      <c r="W27" s="436">
        <f t="shared" si="1"/>
        <v>24</v>
      </c>
    </row>
    <row r="28" spans="2:23">
      <c r="B28" s="433">
        <v>26</v>
      </c>
      <c r="C28" s="370">
        <v>9</v>
      </c>
      <c r="D28" s="370">
        <v>11</v>
      </c>
      <c r="E28" s="370">
        <v>11</v>
      </c>
      <c r="F28" s="370">
        <v>16</v>
      </c>
      <c r="G28" s="223"/>
      <c r="H28" s="223"/>
      <c r="I28" s="223"/>
      <c r="J28" s="223"/>
      <c r="K28" s="223"/>
      <c r="L28" s="436">
        <f t="shared" si="0"/>
        <v>47</v>
      </c>
      <c r="M28" s="433">
        <v>79</v>
      </c>
      <c r="N28" s="370">
        <v>4</v>
      </c>
      <c r="O28" s="370">
        <v>4</v>
      </c>
      <c r="P28" s="370">
        <v>13</v>
      </c>
      <c r="Q28" s="370">
        <v>7</v>
      </c>
      <c r="R28" s="223"/>
      <c r="S28" s="223"/>
      <c r="T28" s="223"/>
      <c r="U28" s="223"/>
      <c r="V28" s="223"/>
      <c r="W28" s="436">
        <f t="shared" si="1"/>
        <v>28</v>
      </c>
    </row>
    <row r="29" spans="2:23">
      <c r="B29" s="433">
        <v>27</v>
      </c>
      <c r="C29" s="370">
        <v>3</v>
      </c>
      <c r="D29" s="370">
        <v>8</v>
      </c>
      <c r="E29" s="370">
        <v>9</v>
      </c>
      <c r="F29" s="370">
        <v>21</v>
      </c>
      <c r="G29" s="223"/>
      <c r="H29" s="223"/>
      <c r="I29" s="223"/>
      <c r="J29" s="223"/>
      <c r="K29" s="223"/>
      <c r="L29" s="436">
        <f t="shared" si="0"/>
        <v>41</v>
      </c>
      <c r="M29" s="433">
        <v>80</v>
      </c>
      <c r="N29" s="370">
        <v>3</v>
      </c>
      <c r="O29" s="370">
        <v>7</v>
      </c>
      <c r="P29" s="370">
        <v>5</v>
      </c>
      <c r="Q29" s="370">
        <v>8</v>
      </c>
      <c r="R29" s="223"/>
      <c r="S29" s="223"/>
      <c r="T29" s="223"/>
      <c r="U29" s="223"/>
      <c r="V29" s="223"/>
      <c r="W29" s="436">
        <f t="shared" si="1"/>
        <v>23</v>
      </c>
    </row>
    <row r="30" spans="2:23">
      <c r="B30" s="433">
        <v>28</v>
      </c>
      <c r="C30" s="370">
        <v>12</v>
      </c>
      <c r="D30" s="370">
        <v>11</v>
      </c>
      <c r="E30" s="370">
        <v>12</v>
      </c>
      <c r="F30" s="370">
        <v>16</v>
      </c>
      <c r="G30" s="223"/>
      <c r="H30" s="223"/>
      <c r="I30" s="223"/>
      <c r="J30" s="223"/>
      <c r="K30" s="223"/>
      <c r="L30" s="436">
        <f t="shared" si="0"/>
        <v>51</v>
      </c>
      <c r="M30" s="433">
        <v>81</v>
      </c>
      <c r="N30" s="370">
        <v>6</v>
      </c>
      <c r="O30" s="370">
        <v>5</v>
      </c>
      <c r="P30" s="370">
        <v>9</v>
      </c>
      <c r="Q30" s="370">
        <v>4</v>
      </c>
      <c r="R30" s="223"/>
      <c r="S30" s="223"/>
      <c r="T30" s="223"/>
      <c r="U30" s="223"/>
      <c r="V30" s="223"/>
      <c r="W30" s="436">
        <f t="shared" si="1"/>
        <v>24</v>
      </c>
    </row>
    <row r="31" spans="2:23">
      <c r="B31" s="433">
        <v>29</v>
      </c>
      <c r="C31" s="370">
        <v>11</v>
      </c>
      <c r="D31" s="370">
        <v>11</v>
      </c>
      <c r="E31" s="370">
        <v>6</v>
      </c>
      <c r="F31" s="370">
        <v>15</v>
      </c>
      <c r="G31" s="223"/>
      <c r="H31" s="223"/>
      <c r="I31" s="223"/>
      <c r="J31" s="223"/>
      <c r="K31" s="223"/>
      <c r="L31" s="436">
        <f t="shared" si="0"/>
        <v>43</v>
      </c>
      <c r="M31" s="433">
        <v>82</v>
      </c>
      <c r="N31" s="370">
        <v>5</v>
      </c>
      <c r="O31" s="370">
        <v>5</v>
      </c>
      <c r="P31" s="370">
        <v>4</v>
      </c>
      <c r="Q31" s="370">
        <v>5</v>
      </c>
      <c r="R31" s="223"/>
      <c r="S31" s="223"/>
      <c r="T31" s="223"/>
      <c r="U31" s="223"/>
      <c r="V31" s="223"/>
      <c r="W31" s="436">
        <f t="shared" si="1"/>
        <v>19</v>
      </c>
    </row>
    <row r="32" spans="2:23">
      <c r="B32" s="433">
        <v>30</v>
      </c>
      <c r="C32" s="370">
        <v>5</v>
      </c>
      <c r="D32" s="370">
        <v>14</v>
      </c>
      <c r="E32" s="370">
        <v>8</v>
      </c>
      <c r="F32" s="370">
        <v>16</v>
      </c>
      <c r="G32" s="223"/>
      <c r="H32" s="223"/>
      <c r="I32" s="223"/>
      <c r="J32" s="223"/>
      <c r="K32" s="223"/>
      <c r="L32" s="436">
        <f t="shared" si="0"/>
        <v>43</v>
      </c>
      <c r="M32" s="433">
        <v>83</v>
      </c>
      <c r="N32" s="370">
        <v>1</v>
      </c>
      <c r="O32" s="370">
        <v>4</v>
      </c>
      <c r="P32" s="370">
        <v>4</v>
      </c>
      <c r="Q32" s="370">
        <v>4</v>
      </c>
      <c r="R32" s="223"/>
      <c r="S32" s="223"/>
      <c r="T32" s="223"/>
      <c r="U32" s="223"/>
      <c r="V32" s="223"/>
      <c r="W32" s="436">
        <f t="shared" si="1"/>
        <v>13</v>
      </c>
    </row>
    <row r="33" spans="2:23">
      <c r="B33" s="433">
        <v>31</v>
      </c>
      <c r="C33" s="370">
        <v>10</v>
      </c>
      <c r="D33" s="370">
        <v>15</v>
      </c>
      <c r="E33" s="370">
        <v>18</v>
      </c>
      <c r="F33" s="370">
        <v>16</v>
      </c>
      <c r="G33" s="223"/>
      <c r="H33" s="223"/>
      <c r="I33" s="223"/>
      <c r="J33" s="223"/>
      <c r="K33" s="223"/>
      <c r="L33" s="436">
        <f t="shared" si="0"/>
        <v>59</v>
      </c>
      <c r="M33" s="433">
        <v>84</v>
      </c>
      <c r="N33" s="370">
        <v>9</v>
      </c>
      <c r="O33" s="370">
        <v>6</v>
      </c>
      <c r="P33" s="370">
        <v>3</v>
      </c>
      <c r="Q33" s="370">
        <v>6</v>
      </c>
      <c r="R33" s="223"/>
      <c r="S33" s="223"/>
      <c r="T33" s="223"/>
      <c r="U33" s="223"/>
      <c r="V33" s="223"/>
      <c r="W33" s="436">
        <f t="shared" si="1"/>
        <v>24</v>
      </c>
    </row>
    <row r="34" spans="2:23">
      <c r="B34" s="433">
        <v>32</v>
      </c>
      <c r="C34" s="370">
        <v>10</v>
      </c>
      <c r="D34" s="370">
        <v>12</v>
      </c>
      <c r="E34" s="370">
        <v>12</v>
      </c>
      <c r="F34" s="370">
        <v>17</v>
      </c>
      <c r="G34" s="223"/>
      <c r="H34" s="223"/>
      <c r="I34" s="223"/>
      <c r="J34" s="223"/>
      <c r="K34" s="223"/>
      <c r="L34" s="436">
        <f t="shared" si="0"/>
        <v>51</v>
      </c>
      <c r="M34" s="433">
        <v>85</v>
      </c>
      <c r="N34" s="370">
        <v>4</v>
      </c>
      <c r="O34" s="370">
        <v>5</v>
      </c>
      <c r="P34" s="370">
        <v>1</v>
      </c>
      <c r="Q34" s="370">
        <v>3</v>
      </c>
      <c r="R34" s="223"/>
      <c r="S34" s="223"/>
      <c r="T34" s="223"/>
      <c r="U34" s="223"/>
      <c r="V34" s="223"/>
      <c r="W34" s="436">
        <f t="shared" si="1"/>
        <v>13</v>
      </c>
    </row>
    <row r="35" spans="2:23">
      <c r="B35" s="433">
        <v>33</v>
      </c>
      <c r="C35" s="370">
        <v>9</v>
      </c>
      <c r="D35" s="370">
        <v>14</v>
      </c>
      <c r="E35" s="370">
        <v>10</v>
      </c>
      <c r="F35" s="370">
        <v>17</v>
      </c>
      <c r="G35" s="223"/>
      <c r="H35" s="223"/>
      <c r="I35" s="223"/>
      <c r="J35" s="223"/>
      <c r="K35" s="223"/>
      <c r="L35" s="436">
        <f t="shared" si="0"/>
        <v>50</v>
      </c>
      <c r="M35" s="433">
        <v>86</v>
      </c>
      <c r="N35" s="370">
        <v>5</v>
      </c>
      <c r="O35" s="370">
        <v>3</v>
      </c>
      <c r="P35" s="370">
        <v>3</v>
      </c>
      <c r="Q35" s="370">
        <v>2</v>
      </c>
      <c r="R35" s="223"/>
      <c r="S35" s="223"/>
      <c r="T35" s="223"/>
      <c r="U35" s="223"/>
      <c r="V35" s="223"/>
      <c r="W35" s="436">
        <f t="shared" si="1"/>
        <v>13</v>
      </c>
    </row>
    <row r="36" spans="2:23">
      <c r="B36" s="433">
        <v>34</v>
      </c>
      <c r="C36" s="370">
        <v>6</v>
      </c>
      <c r="D36" s="370">
        <v>17</v>
      </c>
      <c r="E36" s="370">
        <v>8</v>
      </c>
      <c r="F36" s="370">
        <v>18</v>
      </c>
      <c r="G36" s="223"/>
      <c r="H36" s="223"/>
      <c r="I36" s="223"/>
      <c r="J36" s="223"/>
      <c r="K36" s="223"/>
      <c r="L36" s="436">
        <f t="shared" si="0"/>
        <v>49</v>
      </c>
      <c r="M36" s="433">
        <v>87</v>
      </c>
      <c r="N36" s="370">
        <v>7</v>
      </c>
      <c r="O36" s="370">
        <v>2</v>
      </c>
      <c r="P36" s="370">
        <v>1</v>
      </c>
      <c r="Q36" s="370">
        <v>4</v>
      </c>
      <c r="R36" s="223"/>
      <c r="S36" s="223"/>
      <c r="T36" s="223"/>
      <c r="U36" s="223"/>
      <c r="V36" s="223"/>
      <c r="W36" s="436">
        <f t="shared" si="1"/>
        <v>14</v>
      </c>
    </row>
    <row r="37" spans="2:23">
      <c r="B37" s="433">
        <v>35</v>
      </c>
      <c r="C37" s="370">
        <v>7</v>
      </c>
      <c r="D37" s="370">
        <v>18</v>
      </c>
      <c r="E37" s="370">
        <v>19</v>
      </c>
      <c r="F37" s="370">
        <v>10</v>
      </c>
      <c r="G37" s="223"/>
      <c r="H37" s="223"/>
      <c r="I37" s="223"/>
      <c r="J37" s="223"/>
      <c r="K37" s="223"/>
      <c r="L37" s="436">
        <f t="shared" si="0"/>
        <v>54</v>
      </c>
      <c r="M37" s="433">
        <v>88</v>
      </c>
      <c r="N37" s="370">
        <v>3</v>
      </c>
      <c r="O37" s="370">
        <v>1</v>
      </c>
      <c r="P37" s="370">
        <v>0</v>
      </c>
      <c r="Q37" s="370">
        <v>5</v>
      </c>
      <c r="R37" s="223"/>
      <c r="S37" s="223"/>
      <c r="T37" s="223"/>
      <c r="U37" s="223"/>
      <c r="V37" s="223"/>
      <c r="W37" s="436">
        <f t="shared" si="1"/>
        <v>9</v>
      </c>
    </row>
    <row r="38" spans="2:23">
      <c r="B38" s="433">
        <v>36</v>
      </c>
      <c r="C38" s="370">
        <v>7</v>
      </c>
      <c r="D38" s="370">
        <v>17</v>
      </c>
      <c r="E38" s="370">
        <v>18</v>
      </c>
      <c r="F38" s="370">
        <v>16</v>
      </c>
      <c r="G38" s="223"/>
      <c r="H38" s="223"/>
      <c r="I38" s="223"/>
      <c r="J38" s="223"/>
      <c r="K38" s="223"/>
      <c r="L38" s="436">
        <f t="shared" si="0"/>
        <v>58</v>
      </c>
      <c r="M38" s="433">
        <v>89</v>
      </c>
      <c r="N38" s="370">
        <v>2</v>
      </c>
      <c r="O38" s="370">
        <v>2</v>
      </c>
      <c r="P38" s="370">
        <v>1</v>
      </c>
      <c r="Q38" s="370">
        <v>2</v>
      </c>
      <c r="R38" s="223"/>
      <c r="S38" s="223"/>
      <c r="T38" s="223"/>
      <c r="U38" s="223"/>
      <c r="V38" s="223"/>
      <c r="W38" s="436">
        <f t="shared" si="1"/>
        <v>7</v>
      </c>
    </row>
    <row r="39" spans="2:23">
      <c r="B39" s="433">
        <v>37</v>
      </c>
      <c r="C39" s="370">
        <v>12</v>
      </c>
      <c r="D39" s="370">
        <v>17</v>
      </c>
      <c r="E39" s="370">
        <v>12</v>
      </c>
      <c r="F39" s="370">
        <v>8</v>
      </c>
      <c r="G39" s="223"/>
      <c r="H39" s="223"/>
      <c r="I39" s="223"/>
      <c r="J39" s="223"/>
      <c r="K39" s="223"/>
      <c r="L39" s="436">
        <f t="shared" si="0"/>
        <v>49</v>
      </c>
      <c r="M39" s="433">
        <v>90</v>
      </c>
      <c r="N39" s="370">
        <v>2</v>
      </c>
      <c r="O39" s="370">
        <v>1</v>
      </c>
      <c r="P39" s="370">
        <v>1</v>
      </c>
      <c r="Q39" s="370">
        <v>3</v>
      </c>
      <c r="R39" s="223"/>
      <c r="S39" s="223"/>
      <c r="T39" s="223"/>
      <c r="U39" s="223"/>
      <c r="V39" s="223"/>
      <c r="W39" s="436">
        <f t="shared" si="1"/>
        <v>7</v>
      </c>
    </row>
    <row r="40" spans="2:23">
      <c r="B40" s="433">
        <v>38</v>
      </c>
      <c r="C40" s="370">
        <v>12</v>
      </c>
      <c r="D40" s="370">
        <v>21</v>
      </c>
      <c r="E40" s="370">
        <v>14</v>
      </c>
      <c r="F40" s="370">
        <v>19</v>
      </c>
      <c r="G40" s="223"/>
      <c r="H40" s="223"/>
      <c r="I40" s="223"/>
      <c r="J40" s="223"/>
      <c r="K40" s="223"/>
      <c r="L40" s="436">
        <f t="shared" si="0"/>
        <v>66</v>
      </c>
      <c r="M40" s="433">
        <v>91</v>
      </c>
      <c r="N40" s="370">
        <v>1</v>
      </c>
      <c r="O40" s="370">
        <v>0</v>
      </c>
      <c r="P40" s="370">
        <v>0</v>
      </c>
      <c r="Q40" s="370">
        <v>2</v>
      </c>
      <c r="R40" s="223"/>
      <c r="S40" s="223"/>
      <c r="T40" s="223"/>
      <c r="U40" s="223"/>
      <c r="V40" s="223"/>
      <c r="W40" s="436">
        <f t="shared" si="1"/>
        <v>3</v>
      </c>
    </row>
    <row r="41" spans="2:23">
      <c r="B41" s="433">
        <v>39</v>
      </c>
      <c r="C41" s="370">
        <v>7</v>
      </c>
      <c r="D41" s="370">
        <v>18</v>
      </c>
      <c r="E41" s="370">
        <v>18</v>
      </c>
      <c r="F41" s="370">
        <v>17</v>
      </c>
      <c r="G41" s="223"/>
      <c r="H41" s="223"/>
      <c r="I41" s="223"/>
      <c r="J41" s="223"/>
      <c r="K41" s="223"/>
      <c r="L41" s="436">
        <f t="shared" si="0"/>
        <v>60</v>
      </c>
      <c r="M41" s="433">
        <v>92</v>
      </c>
      <c r="N41" s="370">
        <v>1</v>
      </c>
      <c r="O41" s="370">
        <v>2</v>
      </c>
      <c r="P41" s="370">
        <v>0</v>
      </c>
      <c r="Q41" s="370">
        <v>0</v>
      </c>
      <c r="R41" s="223"/>
      <c r="S41" s="223"/>
      <c r="T41" s="223"/>
      <c r="U41" s="223"/>
      <c r="V41" s="223"/>
      <c r="W41" s="436">
        <f t="shared" si="1"/>
        <v>3</v>
      </c>
    </row>
    <row r="42" spans="2:23">
      <c r="B42" s="433">
        <v>40</v>
      </c>
      <c r="C42" s="370">
        <v>11</v>
      </c>
      <c r="D42" s="370">
        <v>17</v>
      </c>
      <c r="E42" s="370">
        <v>12</v>
      </c>
      <c r="F42" s="370">
        <v>21</v>
      </c>
      <c r="G42" s="223"/>
      <c r="H42" s="223"/>
      <c r="I42" s="223"/>
      <c r="J42" s="223"/>
      <c r="K42" s="223"/>
      <c r="L42" s="436">
        <f t="shared" si="0"/>
        <v>61</v>
      </c>
      <c r="M42" s="433">
        <v>93</v>
      </c>
      <c r="N42" s="370">
        <v>1</v>
      </c>
      <c r="O42" s="370">
        <v>0</v>
      </c>
      <c r="P42" s="370">
        <v>2</v>
      </c>
      <c r="Q42" s="370">
        <v>5</v>
      </c>
      <c r="R42" s="223"/>
      <c r="S42" s="223"/>
      <c r="T42" s="223"/>
      <c r="U42" s="223"/>
      <c r="V42" s="223"/>
      <c r="W42" s="436">
        <f t="shared" si="1"/>
        <v>8</v>
      </c>
    </row>
    <row r="43" spans="2:23">
      <c r="B43" s="433">
        <v>41</v>
      </c>
      <c r="C43" s="370">
        <v>4</v>
      </c>
      <c r="D43" s="370">
        <v>15</v>
      </c>
      <c r="E43" s="370">
        <v>20</v>
      </c>
      <c r="F43" s="370">
        <v>11</v>
      </c>
      <c r="G43" s="223"/>
      <c r="H43" s="223"/>
      <c r="I43" s="223"/>
      <c r="J43" s="223"/>
      <c r="K43" s="223"/>
      <c r="L43" s="436">
        <f t="shared" si="0"/>
        <v>50</v>
      </c>
      <c r="M43" s="433">
        <v>94</v>
      </c>
      <c r="N43" s="370">
        <v>2</v>
      </c>
      <c r="O43" s="370">
        <v>1</v>
      </c>
      <c r="P43" s="370">
        <v>1</v>
      </c>
      <c r="Q43" s="370">
        <v>0</v>
      </c>
      <c r="R43" s="223"/>
      <c r="S43" s="223"/>
      <c r="T43" s="223"/>
      <c r="U43" s="223"/>
      <c r="V43" s="223"/>
      <c r="W43" s="436">
        <f t="shared" si="1"/>
        <v>4</v>
      </c>
    </row>
    <row r="44" spans="2:23">
      <c r="B44" s="433">
        <v>42</v>
      </c>
      <c r="C44" s="370">
        <v>14</v>
      </c>
      <c r="D44" s="370">
        <v>25</v>
      </c>
      <c r="E44" s="370">
        <v>23</v>
      </c>
      <c r="F44" s="370">
        <v>7</v>
      </c>
      <c r="G44" s="223"/>
      <c r="H44" s="223"/>
      <c r="I44" s="223"/>
      <c r="J44" s="223"/>
      <c r="K44" s="223"/>
      <c r="L44" s="436">
        <f t="shared" si="0"/>
        <v>69</v>
      </c>
      <c r="M44" s="433">
        <v>95</v>
      </c>
      <c r="N44" s="370">
        <v>0</v>
      </c>
      <c r="O44" s="370">
        <v>0</v>
      </c>
      <c r="P44" s="370">
        <v>0</v>
      </c>
      <c r="Q44" s="370">
        <v>0</v>
      </c>
      <c r="R44" s="223"/>
      <c r="S44" s="223"/>
      <c r="T44" s="223"/>
      <c r="U44" s="223"/>
      <c r="V44" s="223"/>
      <c r="W44" s="436">
        <f t="shared" si="1"/>
        <v>0</v>
      </c>
    </row>
    <row r="45" spans="2:23">
      <c r="B45" s="433">
        <v>43</v>
      </c>
      <c r="C45" s="370">
        <v>17</v>
      </c>
      <c r="D45" s="370">
        <v>17</v>
      </c>
      <c r="E45" s="370">
        <v>15</v>
      </c>
      <c r="F45" s="370">
        <v>16</v>
      </c>
      <c r="G45" s="223"/>
      <c r="H45" s="223"/>
      <c r="I45" s="223"/>
      <c r="J45" s="223"/>
      <c r="K45" s="223"/>
      <c r="L45" s="436">
        <f t="shared" si="0"/>
        <v>65</v>
      </c>
      <c r="M45" s="433">
        <v>96</v>
      </c>
      <c r="N45" s="370">
        <v>0</v>
      </c>
      <c r="O45" s="370">
        <v>0</v>
      </c>
      <c r="P45" s="370">
        <v>0</v>
      </c>
      <c r="Q45" s="370">
        <v>0</v>
      </c>
      <c r="R45" s="223"/>
      <c r="S45" s="223"/>
      <c r="T45" s="223"/>
      <c r="U45" s="223"/>
      <c r="V45" s="223"/>
      <c r="W45" s="436">
        <f t="shared" si="1"/>
        <v>0</v>
      </c>
    </row>
    <row r="46" spans="2:23">
      <c r="B46" s="433">
        <v>44</v>
      </c>
      <c r="C46" s="370">
        <v>10</v>
      </c>
      <c r="D46" s="370">
        <v>18</v>
      </c>
      <c r="E46" s="370">
        <v>15</v>
      </c>
      <c r="F46" s="370">
        <v>20</v>
      </c>
      <c r="G46" s="223"/>
      <c r="H46" s="223"/>
      <c r="I46" s="223"/>
      <c r="J46" s="223"/>
      <c r="K46" s="223"/>
      <c r="L46" s="436">
        <f t="shared" si="0"/>
        <v>63</v>
      </c>
      <c r="M46" s="433">
        <v>97</v>
      </c>
      <c r="N46" s="370">
        <v>0</v>
      </c>
      <c r="O46" s="370">
        <v>0</v>
      </c>
      <c r="P46" s="370">
        <v>2</v>
      </c>
      <c r="Q46" s="370">
        <v>0</v>
      </c>
      <c r="R46" s="223"/>
      <c r="S46" s="223"/>
      <c r="T46" s="223"/>
      <c r="U46" s="223"/>
      <c r="V46" s="223"/>
      <c r="W46" s="436">
        <f t="shared" si="1"/>
        <v>2</v>
      </c>
    </row>
    <row r="47" spans="2:23">
      <c r="B47" s="433">
        <v>45</v>
      </c>
      <c r="C47" s="370">
        <v>14</v>
      </c>
      <c r="D47" s="370">
        <v>19</v>
      </c>
      <c r="E47" s="370">
        <v>16</v>
      </c>
      <c r="F47" s="370">
        <v>13</v>
      </c>
      <c r="G47" s="223"/>
      <c r="H47" s="223"/>
      <c r="I47" s="223"/>
      <c r="J47" s="223"/>
      <c r="K47" s="223"/>
      <c r="L47" s="436">
        <f t="shared" si="0"/>
        <v>62</v>
      </c>
      <c r="M47" s="433">
        <v>98</v>
      </c>
      <c r="N47" s="370">
        <v>1</v>
      </c>
      <c r="O47" s="370">
        <v>0</v>
      </c>
      <c r="P47" s="370">
        <v>0</v>
      </c>
      <c r="Q47" s="370">
        <v>0</v>
      </c>
      <c r="R47" s="223"/>
      <c r="S47" s="223"/>
      <c r="T47" s="223"/>
      <c r="U47" s="223"/>
      <c r="V47" s="223"/>
      <c r="W47" s="436">
        <f t="shared" si="1"/>
        <v>1</v>
      </c>
    </row>
    <row r="48" spans="2:23">
      <c r="B48" s="433">
        <v>46</v>
      </c>
      <c r="C48" s="370">
        <v>10</v>
      </c>
      <c r="D48" s="370">
        <v>13</v>
      </c>
      <c r="E48" s="370">
        <v>15</v>
      </c>
      <c r="F48" s="370">
        <v>17</v>
      </c>
      <c r="G48" s="223"/>
      <c r="H48" s="223"/>
      <c r="I48" s="223"/>
      <c r="J48" s="223"/>
      <c r="K48" s="223"/>
      <c r="L48" s="436">
        <f t="shared" si="0"/>
        <v>55</v>
      </c>
      <c r="M48" s="433">
        <v>99</v>
      </c>
      <c r="N48" s="370">
        <v>0</v>
      </c>
      <c r="O48" s="370">
        <v>0</v>
      </c>
      <c r="P48" s="370">
        <v>0</v>
      </c>
      <c r="Q48" s="370">
        <v>0</v>
      </c>
      <c r="R48" s="223"/>
      <c r="S48" s="223"/>
      <c r="T48" s="223"/>
      <c r="U48" s="223"/>
      <c r="V48" s="223"/>
      <c r="W48" s="436">
        <f t="shared" si="1"/>
        <v>0</v>
      </c>
    </row>
    <row r="49" spans="2:23">
      <c r="B49" s="433">
        <v>47</v>
      </c>
      <c r="C49" s="370">
        <v>8</v>
      </c>
      <c r="D49" s="370">
        <v>28</v>
      </c>
      <c r="E49" s="370">
        <v>19</v>
      </c>
      <c r="F49" s="370">
        <v>26</v>
      </c>
      <c r="G49" s="223"/>
      <c r="H49" s="223"/>
      <c r="I49" s="223"/>
      <c r="J49" s="223"/>
      <c r="K49" s="223"/>
      <c r="L49" s="436">
        <f t="shared" si="0"/>
        <v>81</v>
      </c>
      <c r="M49" s="433">
        <v>100</v>
      </c>
      <c r="N49" s="370">
        <v>0</v>
      </c>
      <c r="O49" s="370">
        <v>0</v>
      </c>
      <c r="P49" s="370">
        <v>0</v>
      </c>
      <c r="Q49" s="370">
        <v>0</v>
      </c>
      <c r="R49" s="223"/>
      <c r="S49" s="223"/>
      <c r="T49" s="223"/>
      <c r="U49" s="223"/>
      <c r="V49" s="223"/>
      <c r="W49" s="436">
        <f t="shared" si="1"/>
        <v>0</v>
      </c>
    </row>
    <row r="50" spans="2:23">
      <c r="B50" s="433">
        <v>48</v>
      </c>
      <c r="C50" s="370">
        <v>10</v>
      </c>
      <c r="D50" s="370">
        <v>24</v>
      </c>
      <c r="E50" s="370">
        <v>15</v>
      </c>
      <c r="F50" s="370">
        <v>12</v>
      </c>
      <c r="G50" s="223"/>
      <c r="H50" s="223"/>
      <c r="I50" s="223"/>
      <c r="J50" s="223"/>
      <c r="K50" s="223"/>
      <c r="L50" s="436">
        <f t="shared" si="0"/>
        <v>61</v>
      </c>
      <c r="M50" s="433">
        <v>101</v>
      </c>
      <c r="N50" s="370">
        <v>0</v>
      </c>
      <c r="O50" s="370">
        <v>0</v>
      </c>
      <c r="P50" s="370">
        <v>0</v>
      </c>
      <c r="Q50" s="370">
        <v>0</v>
      </c>
      <c r="R50" s="223"/>
      <c r="S50" s="223"/>
      <c r="T50" s="223"/>
      <c r="U50" s="223"/>
      <c r="V50" s="223"/>
      <c r="W50" s="436">
        <f t="shared" si="1"/>
        <v>0</v>
      </c>
    </row>
    <row r="51" spans="2:23">
      <c r="B51" s="433">
        <v>49</v>
      </c>
      <c r="C51" s="370">
        <v>13</v>
      </c>
      <c r="D51" s="370">
        <v>14</v>
      </c>
      <c r="E51" s="370">
        <v>21</v>
      </c>
      <c r="F51" s="370">
        <v>28</v>
      </c>
      <c r="G51" s="223"/>
      <c r="H51" s="223"/>
      <c r="I51" s="223"/>
      <c r="J51" s="223"/>
      <c r="K51" s="223"/>
      <c r="L51" s="436">
        <f t="shared" si="0"/>
        <v>76</v>
      </c>
      <c r="M51" s="433">
        <v>102</v>
      </c>
      <c r="N51" s="370">
        <v>0</v>
      </c>
      <c r="O51" s="370">
        <v>0</v>
      </c>
      <c r="P51" s="370">
        <v>0</v>
      </c>
      <c r="Q51" s="370">
        <v>0</v>
      </c>
      <c r="R51" s="223"/>
      <c r="S51" s="223"/>
      <c r="T51" s="223"/>
      <c r="U51" s="223"/>
      <c r="V51" s="223"/>
      <c r="W51" s="436">
        <f t="shared" si="1"/>
        <v>0</v>
      </c>
    </row>
    <row r="52" spans="2:23">
      <c r="B52" s="433">
        <v>50</v>
      </c>
      <c r="C52" s="370">
        <v>11</v>
      </c>
      <c r="D52" s="370">
        <v>25</v>
      </c>
      <c r="E52" s="370">
        <v>19</v>
      </c>
      <c r="F52" s="370">
        <v>21</v>
      </c>
      <c r="G52" s="223"/>
      <c r="H52" s="223"/>
      <c r="I52" s="223"/>
      <c r="J52" s="223"/>
      <c r="K52" s="223"/>
      <c r="L52" s="436">
        <f t="shared" si="0"/>
        <v>76</v>
      </c>
      <c r="M52" s="433">
        <v>103</v>
      </c>
      <c r="N52" s="370">
        <v>0</v>
      </c>
      <c r="O52" s="370">
        <v>0</v>
      </c>
      <c r="P52" s="370">
        <v>0</v>
      </c>
      <c r="Q52" s="370">
        <v>0</v>
      </c>
      <c r="R52" s="223"/>
      <c r="S52" s="223"/>
      <c r="T52" s="223"/>
      <c r="U52" s="223"/>
      <c r="V52" s="223"/>
      <c r="W52" s="436">
        <f t="shared" si="1"/>
        <v>0</v>
      </c>
    </row>
    <row r="53" spans="2:23">
      <c r="B53" s="433">
        <v>51</v>
      </c>
      <c r="C53" s="370">
        <v>15</v>
      </c>
      <c r="D53" s="370">
        <v>24</v>
      </c>
      <c r="E53" s="370">
        <v>19</v>
      </c>
      <c r="F53" s="370">
        <v>16</v>
      </c>
      <c r="G53" s="223"/>
      <c r="H53" s="223"/>
      <c r="I53" s="223"/>
      <c r="J53" s="223"/>
      <c r="K53" s="223"/>
      <c r="L53" s="436">
        <f t="shared" si="0"/>
        <v>74</v>
      </c>
      <c r="M53" s="432" t="s">
        <v>51</v>
      </c>
      <c r="N53" s="370">
        <v>0</v>
      </c>
      <c r="O53" s="370">
        <v>0</v>
      </c>
      <c r="P53" s="370">
        <v>0</v>
      </c>
      <c r="Q53" s="370">
        <v>0</v>
      </c>
      <c r="R53" s="223"/>
      <c r="S53" s="223"/>
      <c r="T53" s="223"/>
      <c r="U53" s="223"/>
      <c r="V53" s="223"/>
      <c r="W53" s="436">
        <f t="shared" si="1"/>
        <v>0</v>
      </c>
    </row>
    <row r="54" spans="2:23">
      <c r="B54" s="434">
        <v>52</v>
      </c>
      <c r="C54" s="370">
        <v>13</v>
      </c>
      <c r="D54" s="370">
        <v>17</v>
      </c>
      <c r="E54" s="370">
        <v>22</v>
      </c>
      <c r="F54" s="370">
        <v>15</v>
      </c>
      <c r="G54" s="224"/>
      <c r="H54" s="224"/>
      <c r="I54" s="224"/>
      <c r="J54" s="224"/>
      <c r="K54" s="224"/>
      <c r="L54" s="436">
        <f t="shared" si="0"/>
        <v>67</v>
      </c>
      <c r="M54" s="432" t="s">
        <v>54</v>
      </c>
      <c r="N54" s="370">
        <v>0</v>
      </c>
      <c r="O54" s="370">
        <v>0</v>
      </c>
      <c r="P54" s="370">
        <v>0</v>
      </c>
      <c r="Q54" s="370">
        <v>0</v>
      </c>
      <c r="R54" s="225"/>
      <c r="S54" s="225"/>
      <c r="T54" s="225"/>
      <c r="U54" s="225"/>
      <c r="V54" s="225"/>
      <c r="W54" s="436">
        <f t="shared" si="1"/>
        <v>0</v>
      </c>
    </row>
    <row r="55" spans="2:23">
      <c r="B55" s="89"/>
      <c r="C55" s="88"/>
      <c r="D55" s="88"/>
      <c r="E55" s="88"/>
      <c r="F55" s="88"/>
      <c r="G55" s="88"/>
      <c r="H55" s="88"/>
      <c r="I55" s="88"/>
      <c r="J55" s="88"/>
      <c r="K55" s="88"/>
      <c r="L55" s="90"/>
      <c r="M55" s="438" t="s">
        <v>52</v>
      </c>
      <c r="N55" s="439">
        <f>SUM(N2:N54,C2:C54)</f>
        <v>768</v>
      </c>
      <c r="O55" s="439">
        <f>SUM(O2:O54,D2:D54)</f>
        <v>1026</v>
      </c>
      <c r="P55" s="439">
        <f>SUM(P2:P54,E2:E54)</f>
        <v>1025</v>
      </c>
      <c r="Q55" s="437">
        <f>SUM(Q2:Q54,F2:F54)</f>
        <v>998</v>
      </c>
      <c r="R55" s="437"/>
      <c r="S55" s="437"/>
      <c r="T55" s="437"/>
      <c r="U55" s="437"/>
      <c r="V55" s="437"/>
      <c r="W55" s="437">
        <f t="shared" si="1"/>
        <v>3817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  <ignoredError sqref="L3:L54 W2:W52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W55"/>
  <sheetViews>
    <sheetView view="pageLayout" zoomScale="70" zoomScaleNormal="100" zoomScalePageLayoutView="70" workbookViewId="0">
      <selection activeCell="R50" sqref="R50"/>
    </sheetView>
  </sheetViews>
  <sheetFormatPr defaultColWidth="7.625" defaultRowHeight="13.5"/>
  <cols>
    <col min="1" max="1" width="7.625" style="48"/>
    <col min="2" max="2" width="7.625" style="49" customWidth="1"/>
    <col min="3" max="12" width="7.625" style="50" customWidth="1"/>
    <col min="13" max="16384" width="7.625" style="48"/>
  </cols>
  <sheetData>
    <row r="1" spans="2:23">
      <c r="B1" s="432" t="s">
        <v>53</v>
      </c>
      <c r="C1" s="435" t="s">
        <v>39</v>
      </c>
      <c r="D1" s="435" t="s">
        <v>20</v>
      </c>
      <c r="E1" s="435" t="s">
        <v>21</v>
      </c>
      <c r="F1" s="435" t="s">
        <v>22</v>
      </c>
      <c r="G1" s="435"/>
      <c r="H1" s="435"/>
      <c r="I1" s="435"/>
      <c r="J1" s="435"/>
      <c r="K1" s="435"/>
      <c r="L1" s="435" t="s">
        <v>1</v>
      </c>
      <c r="M1" s="432" t="s">
        <v>53</v>
      </c>
      <c r="N1" s="435" t="s">
        <v>39</v>
      </c>
      <c r="O1" s="435" t="s">
        <v>20</v>
      </c>
      <c r="P1" s="435" t="s">
        <v>21</v>
      </c>
      <c r="Q1" s="435" t="s">
        <v>22</v>
      </c>
      <c r="R1" s="435"/>
      <c r="S1" s="435"/>
      <c r="T1" s="435"/>
      <c r="U1" s="435"/>
      <c r="V1" s="435"/>
      <c r="W1" s="435" t="s">
        <v>1</v>
      </c>
    </row>
    <row r="2" spans="2:23">
      <c r="B2" s="433" t="s">
        <v>78</v>
      </c>
      <c r="C2" s="370">
        <v>8</v>
      </c>
      <c r="D2" s="370">
        <v>16</v>
      </c>
      <c r="E2" s="370">
        <v>7</v>
      </c>
      <c r="F2" s="370">
        <v>10</v>
      </c>
      <c r="G2" s="372"/>
      <c r="H2" s="223"/>
      <c r="I2" s="223"/>
      <c r="J2" s="223"/>
      <c r="K2" s="223"/>
      <c r="L2" s="436">
        <f>SUM(C2:K2)</f>
        <v>41</v>
      </c>
      <c r="M2" s="433">
        <v>53</v>
      </c>
      <c r="N2" s="370">
        <v>19</v>
      </c>
      <c r="O2" s="370">
        <v>15</v>
      </c>
      <c r="P2" s="370">
        <v>18</v>
      </c>
      <c r="Q2" s="370">
        <v>12</v>
      </c>
      <c r="R2" s="223"/>
      <c r="S2" s="223"/>
      <c r="T2" s="223"/>
      <c r="U2" s="223"/>
      <c r="V2" s="223"/>
      <c r="W2" s="436">
        <f>SUM(N2:V2)</f>
        <v>64</v>
      </c>
    </row>
    <row r="3" spans="2:23">
      <c r="B3" s="433">
        <v>1</v>
      </c>
      <c r="C3" s="370">
        <v>6</v>
      </c>
      <c r="D3" s="370">
        <v>17</v>
      </c>
      <c r="E3" s="370">
        <v>6</v>
      </c>
      <c r="F3" s="370">
        <v>6</v>
      </c>
      <c r="G3" s="372"/>
      <c r="H3" s="223"/>
      <c r="I3" s="223"/>
      <c r="J3" s="223"/>
      <c r="K3" s="223"/>
      <c r="L3" s="436">
        <f t="shared" ref="L3:L54" si="0">SUM(C3:K3)</f>
        <v>35</v>
      </c>
      <c r="M3" s="433">
        <v>54</v>
      </c>
      <c r="N3" s="370">
        <v>9</v>
      </c>
      <c r="O3" s="370">
        <v>4</v>
      </c>
      <c r="P3" s="370">
        <v>14</v>
      </c>
      <c r="Q3" s="370">
        <v>17</v>
      </c>
      <c r="R3" s="223"/>
      <c r="S3" s="223"/>
      <c r="T3" s="223"/>
      <c r="U3" s="223"/>
      <c r="V3" s="223"/>
      <c r="W3" s="436">
        <f t="shared" ref="W3:W55" si="1">SUM(N3:V3)</f>
        <v>44</v>
      </c>
    </row>
    <row r="4" spans="2:23">
      <c r="B4" s="433">
        <v>2</v>
      </c>
      <c r="C4" s="370">
        <v>7</v>
      </c>
      <c r="D4" s="370">
        <v>14</v>
      </c>
      <c r="E4" s="370">
        <v>7</v>
      </c>
      <c r="F4" s="370">
        <v>8</v>
      </c>
      <c r="G4" s="372"/>
      <c r="H4" s="223"/>
      <c r="I4" s="223"/>
      <c r="J4" s="223"/>
      <c r="K4" s="223"/>
      <c r="L4" s="436">
        <f t="shared" si="0"/>
        <v>36</v>
      </c>
      <c r="M4" s="433">
        <v>55</v>
      </c>
      <c r="N4" s="370">
        <v>14</v>
      </c>
      <c r="O4" s="370">
        <v>24</v>
      </c>
      <c r="P4" s="370">
        <v>14</v>
      </c>
      <c r="Q4" s="370">
        <v>19</v>
      </c>
      <c r="R4" s="223"/>
      <c r="S4" s="223"/>
      <c r="T4" s="223"/>
      <c r="U4" s="223"/>
      <c r="V4" s="223"/>
      <c r="W4" s="436">
        <f t="shared" si="1"/>
        <v>71</v>
      </c>
    </row>
    <row r="5" spans="2:23">
      <c r="B5" s="433">
        <v>3</v>
      </c>
      <c r="C5" s="370">
        <v>7</v>
      </c>
      <c r="D5" s="370">
        <v>10</v>
      </c>
      <c r="E5" s="370">
        <v>5</v>
      </c>
      <c r="F5" s="370">
        <v>13</v>
      </c>
      <c r="G5" s="372"/>
      <c r="H5" s="223"/>
      <c r="I5" s="223"/>
      <c r="J5" s="223"/>
      <c r="K5" s="223"/>
      <c r="L5" s="436">
        <f t="shared" si="0"/>
        <v>35</v>
      </c>
      <c r="M5" s="433">
        <v>56</v>
      </c>
      <c r="N5" s="370">
        <v>10</v>
      </c>
      <c r="O5" s="370">
        <v>11</v>
      </c>
      <c r="P5" s="370">
        <v>9</v>
      </c>
      <c r="Q5" s="370">
        <v>10</v>
      </c>
      <c r="R5" s="223"/>
      <c r="S5" s="223"/>
      <c r="T5" s="223"/>
      <c r="U5" s="223"/>
      <c r="V5" s="223"/>
      <c r="W5" s="436">
        <f t="shared" si="1"/>
        <v>40</v>
      </c>
    </row>
    <row r="6" spans="2:23">
      <c r="B6" s="433">
        <v>4</v>
      </c>
      <c r="C6" s="370">
        <v>6</v>
      </c>
      <c r="D6" s="370">
        <v>11</v>
      </c>
      <c r="E6" s="370">
        <v>7</v>
      </c>
      <c r="F6" s="370">
        <v>6</v>
      </c>
      <c r="G6" s="372"/>
      <c r="H6" s="223"/>
      <c r="I6" s="223"/>
      <c r="J6" s="223"/>
      <c r="K6" s="223"/>
      <c r="L6" s="436">
        <f t="shared" si="0"/>
        <v>30</v>
      </c>
      <c r="M6" s="433">
        <v>57</v>
      </c>
      <c r="N6" s="370">
        <v>12</v>
      </c>
      <c r="O6" s="370">
        <v>11</v>
      </c>
      <c r="P6" s="370">
        <v>15</v>
      </c>
      <c r="Q6" s="370">
        <v>12</v>
      </c>
      <c r="R6" s="223"/>
      <c r="S6" s="223"/>
      <c r="T6" s="223"/>
      <c r="U6" s="223"/>
      <c r="V6" s="223"/>
      <c r="W6" s="436">
        <f t="shared" si="1"/>
        <v>50</v>
      </c>
    </row>
    <row r="7" spans="2:23">
      <c r="B7" s="433">
        <v>5</v>
      </c>
      <c r="C7" s="370">
        <v>3</v>
      </c>
      <c r="D7" s="370">
        <v>6</v>
      </c>
      <c r="E7" s="370">
        <v>4</v>
      </c>
      <c r="F7" s="370">
        <v>1</v>
      </c>
      <c r="G7" s="372"/>
      <c r="H7" s="223"/>
      <c r="I7" s="223"/>
      <c r="J7" s="223"/>
      <c r="K7" s="223"/>
      <c r="L7" s="436">
        <f t="shared" si="0"/>
        <v>14</v>
      </c>
      <c r="M7" s="433">
        <v>58</v>
      </c>
      <c r="N7" s="370">
        <v>11</v>
      </c>
      <c r="O7" s="370">
        <v>10</v>
      </c>
      <c r="P7" s="370">
        <v>11</v>
      </c>
      <c r="Q7" s="370">
        <v>9</v>
      </c>
      <c r="R7" s="223"/>
      <c r="S7" s="223"/>
      <c r="T7" s="223"/>
      <c r="U7" s="223"/>
      <c r="V7" s="223"/>
      <c r="W7" s="436">
        <f t="shared" si="1"/>
        <v>41</v>
      </c>
    </row>
    <row r="8" spans="2:23">
      <c r="B8" s="433">
        <v>6</v>
      </c>
      <c r="C8" s="370">
        <v>5</v>
      </c>
      <c r="D8" s="370">
        <v>13</v>
      </c>
      <c r="E8" s="370">
        <v>13</v>
      </c>
      <c r="F8" s="370">
        <v>5</v>
      </c>
      <c r="G8" s="372"/>
      <c r="H8" s="223"/>
      <c r="I8" s="223"/>
      <c r="J8" s="223"/>
      <c r="K8" s="223"/>
      <c r="L8" s="436">
        <f t="shared" si="0"/>
        <v>36</v>
      </c>
      <c r="M8" s="433">
        <v>59</v>
      </c>
      <c r="N8" s="370">
        <v>3</v>
      </c>
      <c r="O8" s="370">
        <v>5</v>
      </c>
      <c r="P8" s="370">
        <v>13</v>
      </c>
      <c r="Q8" s="370">
        <v>11</v>
      </c>
      <c r="R8" s="223"/>
      <c r="S8" s="223"/>
      <c r="T8" s="223"/>
      <c r="U8" s="223"/>
      <c r="V8" s="223"/>
      <c r="W8" s="436">
        <f t="shared" si="1"/>
        <v>32</v>
      </c>
    </row>
    <row r="9" spans="2:23">
      <c r="B9" s="433">
        <v>7</v>
      </c>
      <c r="C9" s="370">
        <v>3</v>
      </c>
      <c r="D9" s="370">
        <v>12</v>
      </c>
      <c r="E9" s="370">
        <v>6</v>
      </c>
      <c r="F9" s="370">
        <v>4</v>
      </c>
      <c r="G9" s="372"/>
      <c r="H9" s="223"/>
      <c r="I9" s="223"/>
      <c r="J9" s="223"/>
      <c r="K9" s="223"/>
      <c r="L9" s="436">
        <f t="shared" si="0"/>
        <v>25</v>
      </c>
      <c r="M9" s="433">
        <v>60</v>
      </c>
      <c r="N9" s="370">
        <v>5</v>
      </c>
      <c r="O9" s="370">
        <v>8</v>
      </c>
      <c r="P9" s="370">
        <v>9</v>
      </c>
      <c r="Q9" s="370">
        <v>7</v>
      </c>
      <c r="R9" s="223"/>
      <c r="S9" s="223"/>
      <c r="T9" s="223"/>
      <c r="U9" s="223"/>
      <c r="V9" s="223"/>
      <c r="W9" s="436">
        <f t="shared" si="1"/>
        <v>29</v>
      </c>
    </row>
    <row r="10" spans="2:23">
      <c r="B10" s="433">
        <v>8</v>
      </c>
      <c r="C10" s="370">
        <v>2</v>
      </c>
      <c r="D10" s="370">
        <v>13</v>
      </c>
      <c r="E10" s="370">
        <v>7</v>
      </c>
      <c r="F10" s="370">
        <v>11</v>
      </c>
      <c r="G10" s="372"/>
      <c r="H10" s="223"/>
      <c r="I10" s="223"/>
      <c r="J10" s="223"/>
      <c r="K10" s="223"/>
      <c r="L10" s="436">
        <f t="shared" si="0"/>
        <v>33</v>
      </c>
      <c r="M10" s="433">
        <v>61</v>
      </c>
      <c r="N10" s="370">
        <v>5</v>
      </c>
      <c r="O10" s="370">
        <v>6</v>
      </c>
      <c r="P10" s="370">
        <v>6</v>
      </c>
      <c r="Q10" s="370">
        <v>5</v>
      </c>
      <c r="R10" s="223"/>
      <c r="S10" s="223"/>
      <c r="T10" s="223"/>
      <c r="U10" s="223"/>
      <c r="V10" s="223"/>
      <c r="W10" s="436">
        <f t="shared" si="1"/>
        <v>22</v>
      </c>
    </row>
    <row r="11" spans="2:23">
      <c r="B11" s="433">
        <v>9</v>
      </c>
      <c r="C11" s="370">
        <v>5</v>
      </c>
      <c r="D11" s="370">
        <v>9</v>
      </c>
      <c r="E11" s="370">
        <v>12</v>
      </c>
      <c r="F11" s="370">
        <v>5</v>
      </c>
      <c r="G11" s="372"/>
      <c r="H11" s="223"/>
      <c r="I11" s="223"/>
      <c r="J11" s="223"/>
      <c r="K11" s="223"/>
      <c r="L11" s="436">
        <f t="shared" si="0"/>
        <v>31</v>
      </c>
      <c r="M11" s="433">
        <v>62</v>
      </c>
      <c r="N11" s="370">
        <v>5</v>
      </c>
      <c r="O11" s="370">
        <v>9</v>
      </c>
      <c r="P11" s="370">
        <v>10</v>
      </c>
      <c r="Q11" s="370">
        <v>6</v>
      </c>
      <c r="R11" s="223"/>
      <c r="S11" s="223"/>
      <c r="T11" s="223"/>
      <c r="U11" s="223"/>
      <c r="V11" s="223"/>
      <c r="W11" s="436">
        <f t="shared" si="1"/>
        <v>30</v>
      </c>
    </row>
    <row r="12" spans="2:23">
      <c r="B12" s="433">
        <v>10</v>
      </c>
      <c r="C12" s="370">
        <v>6</v>
      </c>
      <c r="D12" s="370">
        <v>11</v>
      </c>
      <c r="E12" s="370">
        <v>11</v>
      </c>
      <c r="F12" s="370">
        <v>5</v>
      </c>
      <c r="G12" s="372"/>
      <c r="H12" s="223"/>
      <c r="I12" s="223"/>
      <c r="J12" s="223"/>
      <c r="K12" s="223"/>
      <c r="L12" s="436">
        <f t="shared" si="0"/>
        <v>33</v>
      </c>
      <c r="M12" s="433">
        <v>63</v>
      </c>
      <c r="N12" s="370">
        <v>4</v>
      </c>
      <c r="O12" s="370">
        <v>11</v>
      </c>
      <c r="P12" s="370">
        <v>10</v>
      </c>
      <c r="Q12" s="370">
        <v>6</v>
      </c>
      <c r="R12" s="223"/>
      <c r="S12" s="223"/>
      <c r="T12" s="223"/>
      <c r="U12" s="223"/>
      <c r="V12" s="223"/>
      <c r="W12" s="436">
        <f t="shared" si="1"/>
        <v>31</v>
      </c>
    </row>
    <row r="13" spans="2:23">
      <c r="B13" s="433">
        <v>11</v>
      </c>
      <c r="C13" s="370">
        <v>3</v>
      </c>
      <c r="D13" s="370">
        <v>7</v>
      </c>
      <c r="E13" s="370">
        <v>10</v>
      </c>
      <c r="F13" s="370">
        <v>8</v>
      </c>
      <c r="G13" s="372"/>
      <c r="H13" s="223"/>
      <c r="I13" s="223"/>
      <c r="J13" s="223"/>
      <c r="K13" s="223"/>
      <c r="L13" s="436">
        <f t="shared" si="0"/>
        <v>28</v>
      </c>
      <c r="M13" s="433">
        <v>64</v>
      </c>
      <c r="N13" s="370">
        <v>10</v>
      </c>
      <c r="O13" s="370">
        <v>6</v>
      </c>
      <c r="P13" s="370">
        <v>13</v>
      </c>
      <c r="Q13" s="370">
        <v>13</v>
      </c>
      <c r="R13" s="223"/>
      <c r="S13" s="223"/>
      <c r="T13" s="223"/>
      <c r="U13" s="223"/>
      <c r="V13" s="223"/>
      <c r="W13" s="436">
        <f t="shared" si="1"/>
        <v>42</v>
      </c>
    </row>
    <row r="14" spans="2:23">
      <c r="B14" s="433">
        <v>12</v>
      </c>
      <c r="C14" s="370">
        <v>7</v>
      </c>
      <c r="D14" s="370">
        <v>11</v>
      </c>
      <c r="E14" s="370">
        <v>9</v>
      </c>
      <c r="F14" s="370">
        <v>14</v>
      </c>
      <c r="G14" s="372"/>
      <c r="H14" s="223"/>
      <c r="I14" s="223"/>
      <c r="J14" s="223"/>
      <c r="K14" s="223"/>
      <c r="L14" s="436">
        <f t="shared" si="0"/>
        <v>41</v>
      </c>
      <c r="M14" s="433">
        <v>65</v>
      </c>
      <c r="N14" s="370">
        <v>2</v>
      </c>
      <c r="O14" s="370">
        <v>3</v>
      </c>
      <c r="P14" s="370">
        <v>8</v>
      </c>
      <c r="Q14" s="370">
        <v>8</v>
      </c>
      <c r="R14" s="223"/>
      <c r="S14" s="223"/>
      <c r="T14" s="223"/>
      <c r="U14" s="223"/>
      <c r="V14" s="223"/>
      <c r="W14" s="436">
        <f t="shared" si="1"/>
        <v>21</v>
      </c>
    </row>
    <row r="15" spans="2:23">
      <c r="B15" s="433">
        <v>13</v>
      </c>
      <c r="C15" s="370">
        <v>7</v>
      </c>
      <c r="D15" s="370">
        <v>9</v>
      </c>
      <c r="E15" s="370">
        <v>10</v>
      </c>
      <c r="F15" s="370">
        <v>9</v>
      </c>
      <c r="G15" s="372"/>
      <c r="H15" s="223"/>
      <c r="I15" s="223"/>
      <c r="J15" s="223"/>
      <c r="K15" s="223"/>
      <c r="L15" s="436">
        <f t="shared" si="0"/>
        <v>35</v>
      </c>
      <c r="M15" s="433">
        <v>66</v>
      </c>
      <c r="N15" s="370">
        <v>14</v>
      </c>
      <c r="O15" s="370">
        <v>4</v>
      </c>
      <c r="P15" s="370">
        <v>13</v>
      </c>
      <c r="Q15" s="370">
        <v>5</v>
      </c>
      <c r="R15" s="223"/>
      <c r="S15" s="223"/>
      <c r="T15" s="223"/>
      <c r="U15" s="223"/>
      <c r="V15" s="223"/>
      <c r="W15" s="436">
        <f t="shared" si="1"/>
        <v>36</v>
      </c>
    </row>
    <row r="16" spans="2:23">
      <c r="B16" s="433">
        <v>14</v>
      </c>
      <c r="C16" s="370">
        <v>14</v>
      </c>
      <c r="D16" s="370">
        <v>10</v>
      </c>
      <c r="E16" s="370">
        <v>16</v>
      </c>
      <c r="F16" s="370">
        <v>11</v>
      </c>
      <c r="G16" s="372"/>
      <c r="H16" s="223"/>
      <c r="I16" s="223"/>
      <c r="J16" s="223"/>
      <c r="K16" s="223"/>
      <c r="L16" s="436">
        <f t="shared" si="0"/>
        <v>51</v>
      </c>
      <c r="M16" s="433">
        <v>67</v>
      </c>
      <c r="N16" s="370">
        <v>5</v>
      </c>
      <c r="O16" s="370">
        <v>6</v>
      </c>
      <c r="P16" s="370">
        <v>7</v>
      </c>
      <c r="Q16" s="370">
        <v>11</v>
      </c>
      <c r="R16" s="223"/>
      <c r="S16" s="223"/>
      <c r="T16" s="223"/>
      <c r="U16" s="223"/>
      <c r="V16" s="223"/>
      <c r="W16" s="436">
        <f t="shared" si="1"/>
        <v>29</v>
      </c>
    </row>
    <row r="17" spans="2:23">
      <c r="B17" s="433">
        <v>15</v>
      </c>
      <c r="C17" s="370">
        <v>5</v>
      </c>
      <c r="D17" s="370">
        <v>12</v>
      </c>
      <c r="E17" s="370">
        <v>14</v>
      </c>
      <c r="F17" s="370">
        <v>5</v>
      </c>
      <c r="G17" s="372"/>
      <c r="H17" s="223"/>
      <c r="I17" s="223"/>
      <c r="J17" s="223"/>
      <c r="K17" s="223"/>
      <c r="L17" s="436">
        <f t="shared" si="0"/>
        <v>36</v>
      </c>
      <c r="M17" s="433">
        <v>68</v>
      </c>
      <c r="N17" s="370">
        <v>7</v>
      </c>
      <c r="O17" s="370">
        <v>9</v>
      </c>
      <c r="P17" s="370">
        <v>9</v>
      </c>
      <c r="Q17" s="370">
        <v>7</v>
      </c>
      <c r="R17" s="223"/>
      <c r="S17" s="223"/>
      <c r="T17" s="223"/>
      <c r="U17" s="223"/>
      <c r="V17" s="223"/>
      <c r="W17" s="436">
        <f t="shared" si="1"/>
        <v>32</v>
      </c>
    </row>
    <row r="18" spans="2:23">
      <c r="B18" s="433">
        <v>16</v>
      </c>
      <c r="C18" s="370">
        <v>8</v>
      </c>
      <c r="D18" s="370">
        <v>8</v>
      </c>
      <c r="E18" s="370">
        <v>11</v>
      </c>
      <c r="F18" s="370">
        <v>9</v>
      </c>
      <c r="G18" s="372"/>
      <c r="H18" s="223"/>
      <c r="I18" s="223"/>
      <c r="J18" s="223"/>
      <c r="K18" s="223"/>
      <c r="L18" s="436">
        <f t="shared" si="0"/>
        <v>36</v>
      </c>
      <c r="M18" s="433">
        <v>69</v>
      </c>
      <c r="N18" s="370">
        <v>8</v>
      </c>
      <c r="O18" s="370">
        <v>6</v>
      </c>
      <c r="P18" s="370">
        <v>7</v>
      </c>
      <c r="Q18" s="370">
        <v>12</v>
      </c>
      <c r="R18" s="223"/>
      <c r="S18" s="223"/>
      <c r="T18" s="223"/>
      <c r="U18" s="223"/>
      <c r="V18" s="223"/>
      <c r="W18" s="436">
        <f t="shared" si="1"/>
        <v>33</v>
      </c>
    </row>
    <row r="19" spans="2:23">
      <c r="B19" s="433">
        <v>17</v>
      </c>
      <c r="C19" s="370">
        <v>11</v>
      </c>
      <c r="D19" s="370">
        <v>8</v>
      </c>
      <c r="E19" s="370">
        <v>16</v>
      </c>
      <c r="F19" s="370">
        <v>5</v>
      </c>
      <c r="G19" s="372"/>
      <c r="H19" s="223"/>
      <c r="I19" s="223"/>
      <c r="J19" s="223"/>
      <c r="K19" s="223"/>
      <c r="L19" s="436">
        <f t="shared" si="0"/>
        <v>40</v>
      </c>
      <c r="M19" s="433">
        <v>70</v>
      </c>
      <c r="N19" s="370">
        <v>6</v>
      </c>
      <c r="O19" s="370">
        <v>6</v>
      </c>
      <c r="P19" s="370">
        <v>11</v>
      </c>
      <c r="Q19" s="370">
        <v>4</v>
      </c>
      <c r="R19" s="223"/>
      <c r="S19" s="223"/>
      <c r="T19" s="223"/>
      <c r="U19" s="223"/>
      <c r="V19" s="223"/>
      <c r="W19" s="436">
        <f t="shared" si="1"/>
        <v>27</v>
      </c>
    </row>
    <row r="20" spans="2:23">
      <c r="B20" s="433">
        <v>18</v>
      </c>
      <c r="C20" s="370">
        <v>10</v>
      </c>
      <c r="D20" s="370">
        <v>7</v>
      </c>
      <c r="E20" s="370">
        <v>8</v>
      </c>
      <c r="F20" s="370">
        <v>8</v>
      </c>
      <c r="G20" s="372"/>
      <c r="H20" s="223"/>
      <c r="I20" s="223"/>
      <c r="J20" s="223"/>
      <c r="K20" s="223"/>
      <c r="L20" s="436">
        <f t="shared" si="0"/>
        <v>33</v>
      </c>
      <c r="M20" s="433">
        <v>71</v>
      </c>
      <c r="N20" s="370">
        <v>8</v>
      </c>
      <c r="O20" s="370">
        <v>11</v>
      </c>
      <c r="P20" s="370">
        <v>12</v>
      </c>
      <c r="Q20" s="370">
        <v>12</v>
      </c>
      <c r="R20" s="223"/>
      <c r="S20" s="223"/>
      <c r="T20" s="223"/>
      <c r="U20" s="223"/>
      <c r="V20" s="223"/>
      <c r="W20" s="436">
        <f t="shared" si="1"/>
        <v>43</v>
      </c>
    </row>
    <row r="21" spans="2:23">
      <c r="B21" s="433">
        <v>19</v>
      </c>
      <c r="C21" s="370">
        <v>12</v>
      </c>
      <c r="D21" s="370">
        <v>11</v>
      </c>
      <c r="E21" s="370">
        <v>13</v>
      </c>
      <c r="F21" s="370">
        <v>7</v>
      </c>
      <c r="G21" s="372"/>
      <c r="H21" s="223"/>
      <c r="I21" s="223"/>
      <c r="J21" s="223"/>
      <c r="K21" s="223"/>
      <c r="L21" s="436">
        <f t="shared" si="0"/>
        <v>43</v>
      </c>
      <c r="M21" s="433">
        <v>72</v>
      </c>
      <c r="N21" s="370">
        <v>15</v>
      </c>
      <c r="O21" s="370">
        <v>14</v>
      </c>
      <c r="P21" s="370">
        <v>8</v>
      </c>
      <c r="Q21" s="370">
        <v>15</v>
      </c>
      <c r="R21" s="223"/>
      <c r="S21" s="223"/>
      <c r="T21" s="223"/>
      <c r="U21" s="223"/>
      <c r="V21" s="223"/>
      <c r="W21" s="436">
        <f t="shared" si="1"/>
        <v>52</v>
      </c>
    </row>
    <row r="22" spans="2:23">
      <c r="B22" s="433">
        <v>20</v>
      </c>
      <c r="C22" s="370">
        <v>15</v>
      </c>
      <c r="D22" s="370">
        <v>20</v>
      </c>
      <c r="E22" s="370">
        <v>15</v>
      </c>
      <c r="F22" s="370">
        <v>11</v>
      </c>
      <c r="G22" s="372"/>
      <c r="H22" s="223"/>
      <c r="I22" s="223"/>
      <c r="J22" s="223"/>
      <c r="K22" s="223"/>
      <c r="L22" s="436">
        <f t="shared" si="0"/>
        <v>61</v>
      </c>
      <c r="M22" s="433">
        <v>73</v>
      </c>
      <c r="N22" s="370">
        <v>9</v>
      </c>
      <c r="O22" s="370">
        <v>6</v>
      </c>
      <c r="P22" s="370">
        <v>16</v>
      </c>
      <c r="Q22" s="370">
        <v>12</v>
      </c>
      <c r="R22" s="223"/>
      <c r="S22" s="223"/>
      <c r="T22" s="223"/>
      <c r="U22" s="223"/>
      <c r="V22" s="223"/>
      <c r="W22" s="436">
        <f t="shared" si="1"/>
        <v>43</v>
      </c>
    </row>
    <row r="23" spans="2:23">
      <c r="B23" s="433">
        <v>21</v>
      </c>
      <c r="C23" s="370">
        <v>30</v>
      </c>
      <c r="D23" s="370">
        <v>15</v>
      </c>
      <c r="E23" s="370">
        <v>14</v>
      </c>
      <c r="F23" s="370">
        <v>13</v>
      </c>
      <c r="G23" s="372"/>
      <c r="H23" s="223"/>
      <c r="I23" s="223"/>
      <c r="J23" s="223"/>
      <c r="K23" s="223"/>
      <c r="L23" s="436">
        <f t="shared" si="0"/>
        <v>72</v>
      </c>
      <c r="M23" s="433">
        <v>74</v>
      </c>
      <c r="N23" s="370">
        <v>8</v>
      </c>
      <c r="O23" s="370">
        <v>4</v>
      </c>
      <c r="P23" s="370">
        <v>6</v>
      </c>
      <c r="Q23" s="370">
        <v>14</v>
      </c>
      <c r="R23" s="223"/>
      <c r="S23" s="223"/>
      <c r="T23" s="223"/>
      <c r="U23" s="223"/>
      <c r="V23" s="223"/>
      <c r="W23" s="436">
        <f t="shared" si="1"/>
        <v>32</v>
      </c>
    </row>
    <row r="24" spans="2:23">
      <c r="B24" s="433">
        <v>22</v>
      </c>
      <c r="C24" s="370">
        <v>26</v>
      </c>
      <c r="D24" s="370">
        <v>19</v>
      </c>
      <c r="E24" s="370">
        <v>19</v>
      </c>
      <c r="F24" s="370">
        <v>17</v>
      </c>
      <c r="G24" s="372"/>
      <c r="H24" s="223"/>
      <c r="I24" s="223"/>
      <c r="J24" s="223"/>
      <c r="K24" s="223"/>
      <c r="L24" s="436">
        <f t="shared" si="0"/>
        <v>81</v>
      </c>
      <c r="M24" s="433">
        <v>75</v>
      </c>
      <c r="N24" s="370">
        <v>5</v>
      </c>
      <c r="O24" s="370">
        <v>6</v>
      </c>
      <c r="P24" s="370">
        <v>12</v>
      </c>
      <c r="Q24" s="370">
        <v>7</v>
      </c>
      <c r="R24" s="223"/>
      <c r="S24" s="223"/>
      <c r="T24" s="223"/>
      <c r="U24" s="223"/>
      <c r="V24" s="223"/>
      <c r="W24" s="436">
        <f t="shared" si="1"/>
        <v>30</v>
      </c>
    </row>
    <row r="25" spans="2:23">
      <c r="B25" s="433">
        <v>23</v>
      </c>
      <c r="C25" s="370">
        <v>9</v>
      </c>
      <c r="D25" s="370">
        <v>15</v>
      </c>
      <c r="E25" s="370">
        <v>12</v>
      </c>
      <c r="F25" s="370">
        <v>16</v>
      </c>
      <c r="G25" s="372"/>
      <c r="H25" s="223"/>
      <c r="I25" s="223"/>
      <c r="J25" s="223"/>
      <c r="K25" s="223"/>
      <c r="L25" s="436">
        <f t="shared" si="0"/>
        <v>52</v>
      </c>
      <c r="M25" s="433">
        <v>76</v>
      </c>
      <c r="N25" s="370">
        <v>3</v>
      </c>
      <c r="O25" s="370">
        <v>7</v>
      </c>
      <c r="P25" s="370">
        <v>13</v>
      </c>
      <c r="Q25" s="370">
        <v>6</v>
      </c>
      <c r="R25" s="223"/>
      <c r="S25" s="223"/>
      <c r="T25" s="223"/>
      <c r="U25" s="223"/>
      <c r="V25" s="223"/>
      <c r="W25" s="436">
        <f t="shared" si="1"/>
        <v>29</v>
      </c>
    </row>
    <row r="26" spans="2:23">
      <c r="B26" s="433">
        <v>24</v>
      </c>
      <c r="C26" s="370">
        <v>18</v>
      </c>
      <c r="D26" s="370">
        <v>13</v>
      </c>
      <c r="E26" s="370">
        <v>13</v>
      </c>
      <c r="F26" s="370">
        <v>9</v>
      </c>
      <c r="G26" s="372"/>
      <c r="H26" s="223"/>
      <c r="I26" s="223"/>
      <c r="J26" s="223"/>
      <c r="K26" s="223"/>
      <c r="L26" s="436">
        <f t="shared" si="0"/>
        <v>53</v>
      </c>
      <c r="M26" s="433">
        <v>77</v>
      </c>
      <c r="N26" s="370">
        <v>5</v>
      </c>
      <c r="O26" s="370">
        <v>9</v>
      </c>
      <c r="P26" s="370">
        <v>12</v>
      </c>
      <c r="Q26" s="370">
        <v>7</v>
      </c>
      <c r="R26" s="223"/>
      <c r="S26" s="223"/>
      <c r="T26" s="223"/>
      <c r="U26" s="223"/>
      <c r="V26" s="223"/>
      <c r="W26" s="436">
        <f t="shared" si="1"/>
        <v>33</v>
      </c>
    </row>
    <row r="27" spans="2:23">
      <c r="B27" s="433">
        <v>25</v>
      </c>
      <c r="C27" s="370">
        <v>7</v>
      </c>
      <c r="D27" s="370">
        <v>13</v>
      </c>
      <c r="E27" s="370">
        <v>19</v>
      </c>
      <c r="F27" s="370">
        <v>19</v>
      </c>
      <c r="G27" s="372"/>
      <c r="H27" s="223"/>
      <c r="I27" s="223"/>
      <c r="J27" s="223"/>
      <c r="K27" s="223"/>
      <c r="L27" s="436">
        <f t="shared" si="0"/>
        <v>58</v>
      </c>
      <c r="M27" s="433">
        <v>78</v>
      </c>
      <c r="N27" s="370">
        <v>6</v>
      </c>
      <c r="O27" s="370">
        <v>14</v>
      </c>
      <c r="P27" s="370">
        <v>9</v>
      </c>
      <c r="Q27" s="370">
        <v>5</v>
      </c>
      <c r="R27" s="223"/>
      <c r="S27" s="223"/>
      <c r="T27" s="223"/>
      <c r="U27" s="223"/>
      <c r="V27" s="223"/>
      <c r="W27" s="436">
        <f t="shared" si="1"/>
        <v>34</v>
      </c>
    </row>
    <row r="28" spans="2:23">
      <c r="B28" s="433">
        <v>26</v>
      </c>
      <c r="C28" s="370">
        <v>6</v>
      </c>
      <c r="D28" s="370">
        <v>17</v>
      </c>
      <c r="E28" s="370">
        <v>11</v>
      </c>
      <c r="F28" s="370">
        <v>13</v>
      </c>
      <c r="G28" s="372"/>
      <c r="H28" s="223"/>
      <c r="I28" s="223"/>
      <c r="J28" s="223"/>
      <c r="K28" s="223"/>
      <c r="L28" s="436">
        <f t="shared" si="0"/>
        <v>47</v>
      </c>
      <c r="M28" s="433">
        <v>79</v>
      </c>
      <c r="N28" s="370">
        <v>8</v>
      </c>
      <c r="O28" s="370">
        <v>9</v>
      </c>
      <c r="P28" s="370">
        <v>7</v>
      </c>
      <c r="Q28" s="370">
        <v>11</v>
      </c>
      <c r="R28" s="223"/>
      <c r="S28" s="223"/>
      <c r="T28" s="223"/>
      <c r="U28" s="223"/>
      <c r="V28" s="223"/>
      <c r="W28" s="436">
        <f t="shared" si="1"/>
        <v>35</v>
      </c>
    </row>
    <row r="29" spans="2:23">
      <c r="B29" s="433">
        <v>27</v>
      </c>
      <c r="C29" s="370">
        <v>11</v>
      </c>
      <c r="D29" s="370">
        <v>20</v>
      </c>
      <c r="E29" s="370">
        <v>12</v>
      </c>
      <c r="F29" s="370">
        <v>15</v>
      </c>
      <c r="G29" s="372"/>
      <c r="H29" s="223"/>
      <c r="I29" s="223"/>
      <c r="J29" s="223"/>
      <c r="K29" s="223"/>
      <c r="L29" s="436">
        <f t="shared" si="0"/>
        <v>58</v>
      </c>
      <c r="M29" s="433">
        <v>80</v>
      </c>
      <c r="N29" s="370">
        <v>5</v>
      </c>
      <c r="O29" s="370">
        <v>5</v>
      </c>
      <c r="P29" s="370">
        <v>10</v>
      </c>
      <c r="Q29" s="370">
        <v>13</v>
      </c>
      <c r="R29" s="223"/>
      <c r="S29" s="223"/>
      <c r="T29" s="223"/>
      <c r="U29" s="223"/>
      <c r="V29" s="223"/>
      <c r="W29" s="436">
        <f t="shared" si="1"/>
        <v>33</v>
      </c>
    </row>
    <row r="30" spans="2:23">
      <c r="B30" s="433">
        <v>28</v>
      </c>
      <c r="C30" s="370">
        <v>8</v>
      </c>
      <c r="D30" s="370">
        <v>12</v>
      </c>
      <c r="E30" s="370">
        <v>13</v>
      </c>
      <c r="F30" s="370">
        <v>18</v>
      </c>
      <c r="G30" s="372"/>
      <c r="H30" s="223"/>
      <c r="I30" s="223"/>
      <c r="J30" s="223"/>
      <c r="K30" s="223"/>
      <c r="L30" s="436">
        <f t="shared" si="0"/>
        <v>51</v>
      </c>
      <c r="M30" s="433">
        <v>81</v>
      </c>
      <c r="N30" s="370">
        <v>3</v>
      </c>
      <c r="O30" s="370">
        <v>5</v>
      </c>
      <c r="P30" s="370">
        <v>2</v>
      </c>
      <c r="Q30" s="370">
        <v>7</v>
      </c>
      <c r="R30" s="223"/>
      <c r="S30" s="223"/>
      <c r="T30" s="223"/>
      <c r="U30" s="223"/>
      <c r="V30" s="223"/>
      <c r="W30" s="436">
        <f t="shared" si="1"/>
        <v>17</v>
      </c>
    </row>
    <row r="31" spans="2:23">
      <c r="B31" s="433">
        <v>29</v>
      </c>
      <c r="C31" s="370">
        <v>10</v>
      </c>
      <c r="D31" s="370">
        <v>14</v>
      </c>
      <c r="E31" s="370">
        <v>10</v>
      </c>
      <c r="F31" s="370">
        <v>16</v>
      </c>
      <c r="G31" s="372"/>
      <c r="H31" s="223"/>
      <c r="I31" s="223"/>
      <c r="J31" s="223"/>
      <c r="K31" s="223"/>
      <c r="L31" s="436">
        <f t="shared" si="0"/>
        <v>50</v>
      </c>
      <c r="M31" s="433">
        <v>82</v>
      </c>
      <c r="N31" s="370">
        <v>17</v>
      </c>
      <c r="O31" s="370">
        <v>4</v>
      </c>
      <c r="P31" s="370">
        <v>3</v>
      </c>
      <c r="Q31" s="370">
        <v>5</v>
      </c>
      <c r="R31" s="223"/>
      <c r="S31" s="223"/>
      <c r="T31" s="223"/>
      <c r="U31" s="223"/>
      <c r="V31" s="223"/>
      <c r="W31" s="436">
        <f t="shared" si="1"/>
        <v>29</v>
      </c>
    </row>
    <row r="32" spans="2:23">
      <c r="B32" s="433">
        <v>30</v>
      </c>
      <c r="C32" s="370">
        <v>6</v>
      </c>
      <c r="D32" s="370">
        <v>12</v>
      </c>
      <c r="E32" s="370">
        <v>11</v>
      </c>
      <c r="F32" s="370">
        <v>10</v>
      </c>
      <c r="G32" s="372"/>
      <c r="H32" s="223"/>
      <c r="I32" s="223"/>
      <c r="J32" s="223"/>
      <c r="K32" s="223"/>
      <c r="L32" s="436">
        <f t="shared" si="0"/>
        <v>39</v>
      </c>
      <c r="M32" s="433">
        <v>83</v>
      </c>
      <c r="N32" s="370">
        <v>6</v>
      </c>
      <c r="O32" s="370">
        <v>6</v>
      </c>
      <c r="P32" s="370">
        <v>5</v>
      </c>
      <c r="Q32" s="370">
        <v>11</v>
      </c>
      <c r="R32" s="223"/>
      <c r="S32" s="223"/>
      <c r="T32" s="223"/>
      <c r="U32" s="223"/>
      <c r="V32" s="223"/>
      <c r="W32" s="436">
        <f t="shared" si="1"/>
        <v>28</v>
      </c>
    </row>
    <row r="33" spans="2:23">
      <c r="B33" s="433">
        <v>31</v>
      </c>
      <c r="C33" s="370">
        <v>8</v>
      </c>
      <c r="D33" s="370">
        <v>20</v>
      </c>
      <c r="E33" s="370">
        <v>14</v>
      </c>
      <c r="F33" s="370">
        <v>15</v>
      </c>
      <c r="G33" s="372"/>
      <c r="H33" s="223"/>
      <c r="I33" s="223"/>
      <c r="J33" s="223"/>
      <c r="K33" s="223"/>
      <c r="L33" s="436">
        <f t="shared" si="0"/>
        <v>57</v>
      </c>
      <c r="M33" s="433">
        <v>84</v>
      </c>
      <c r="N33" s="370">
        <v>8</v>
      </c>
      <c r="O33" s="370">
        <v>1</v>
      </c>
      <c r="P33" s="370">
        <v>6</v>
      </c>
      <c r="Q33" s="370">
        <v>6</v>
      </c>
      <c r="R33" s="223"/>
      <c r="S33" s="223"/>
      <c r="T33" s="223"/>
      <c r="U33" s="223"/>
      <c r="V33" s="223"/>
      <c r="W33" s="436">
        <f t="shared" si="1"/>
        <v>21</v>
      </c>
    </row>
    <row r="34" spans="2:23">
      <c r="B34" s="433">
        <v>32</v>
      </c>
      <c r="C34" s="370">
        <v>9</v>
      </c>
      <c r="D34" s="370">
        <v>18</v>
      </c>
      <c r="E34" s="370">
        <v>10</v>
      </c>
      <c r="F34" s="370">
        <v>14</v>
      </c>
      <c r="G34" s="372"/>
      <c r="H34" s="223"/>
      <c r="I34" s="223"/>
      <c r="J34" s="223"/>
      <c r="K34" s="223"/>
      <c r="L34" s="436">
        <f t="shared" si="0"/>
        <v>51</v>
      </c>
      <c r="M34" s="433">
        <v>85</v>
      </c>
      <c r="N34" s="370">
        <v>6</v>
      </c>
      <c r="O34" s="370">
        <v>7</v>
      </c>
      <c r="P34" s="370">
        <v>5</v>
      </c>
      <c r="Q34" s="370">
        <v>7</v>
      </c>
      <c r="R34" s="223"/>
      <c r="S34" s="223"/>
      <c r="T34" s="223"/>
      <c r="U34" s="223"/>
      <c r="V34" s="223"/>
      <c r="W34" s="436">
        <f t="shared" si="1"/>
        <v>25</v>
      </c>
    </row>
    <row r="35" spans="2:23">
      <c r="B35" s="433">
        <v>33</v>
      </c>
      <c r="C35" s="370">
        <v>10</v>
      </c>
      <c r="D35" s="370">
        <v>11</v>
      </c>
      <c r="E35" s="370">
        <v>14</v>
      </c>
      <c r="F35" s="370">
        <v>20</v>
      </c>
      <c r="G35" s="372"/>
      <c r="H35" s="223"/>
      <c r="I35" s="223"/>
      <c r="J35" s="223"/>
      <c r="K35" s="223"/>
      <c r="L35" s="436">
        <f t="shared" si="0"/>
        <v>55</v>
      </c>
      <c r="M35" s="433">
        <v>86</v>
      </c>
      <c r="N35" s="370">
        <v>7</v>
      </c>
      <c r="O35" s="370">
        <v>6</v>
      </c>
      <c r="P35" s="370">
        <v>6</v>
      </c>
      <c r="Q35" s="370">
        <v>3</v>
      </c>
      <c r="R35" s="223"/>
      <c r="S35" s="223"/>
      <c r="T35" s="223"/>
      <c r="U35" s="223"/>
      <c r="V35" s="223"/>
      <c r="W35" s="436">
        <f t="shared" si="1"/>
        <v>22</v>
      </c>
    </row>
    <row r="36" spans="2:23">
      <c r="B36" s="433">
        <v>34</v>
      </c>
      <c r="C36" s="370">
        <v>7</v>
      </c>
      <c r="D36" s="370">
        <v>16</v>
      </c>
      <c r="E36" s="370">
        <v>6</v>
      </c>
      <c r="F36" s="370">
        <v>21</v>
      </c>
      <c r="G36" s="372"/>
      <c r="H36" s="223"/>
      <c r="I36" s="223"/>
      <c r="J36" s="223"/>
      <c r="K36" s="223"/>
      <c r="L36" s="436">
        <f t="shared" si="0"/>
        <v>50</v>
      </c>
      <c r="M36" s="433">
        <v>87</v>
      </c>
      <c r="N36" s="370">
        <v>6</v>
      </c>
      <c r="O36" s="370">
        <v>4</v>
      </c>
      <c r="P36" s="370">
        <v>3</v>
      </c>
      <c r="Q36" s="370">
        <v>4</v>
      </c>
      <c r="R36" s="223"/>
      <c r="S36" s="223"/>
      <c r="T36" s="223"/>
      <c r="U36" s="223"/>
      <c r="V36" s="223"/>
      <c r="W36" s="436">
        <f t="shared" si="1"/>
        <v>17</v>
      </c>
    </row>
    <row r="37" spans="2:23">
      <c r="B37" s="433">
        <v>35</v>
      </c>
      <c r="C37" s="370">
        <v>5</v>
      </c>
      <c r="D37" s="370">
        <v>12</v>
      </c>
      <c r="E37" s="370">
        <v>5</v>
      </c>
      <c r="F37" s="370">
        <v>15</v>
      </c>
      <c r="G37" s="372"/>
      <c r="H37" s="223"/>
      <c r="I37" s="223"/>
      <c r="J37" s="223"/>
      <c r="K37" s="223"/>
      <c r="L37" s="436">
        <f t="shared" si="0"/>
        <v>37</v>
      </c>
      <c r="M37" s="433">
        <v>88</v>
      </c>
      <c r="N37" s="370">
        <v>5</v>
      </c>
      <c r="O37" s="370">
        <v>5</v>
      </c>
      <c r="P37" s="370">
        <v>6</v>
      </c>
      <c r="Q37" s="370">
        <v>9</v>
      </c>
      <c r="R37" s="223"/>
      <c r="S37" s="223"/>
      <c r="T37" s="223"/>
      <c r="U37" s="223"/>
      <c r="V37" s="223"/>
      <c r="W37" s="436">
        <f t="shared" si="1"/>
        <v>25</v>
      </c>
    </row>
    <row r="38" spans="2:23">
      <c r="B38" s="433">
        <v>36</v>
      </c>
      <c r="C38" s="370">
        <v>11</v>
      </c>
      <c r="D38" s="370">
        <v>14</v>
      </c>
      <c r="E38" s="370">
        <v>13</v>
      </c>
      <c r="F38" s="370">
        <v>15</v>
      </c>
      <c r="G38" s="372"/>
      <c r="H38" s="223"/>
      <c r="I38" s="223"/>
      <c r="J38" s="223"/>
      <c r="K38" s="223"/>
      <c r="L38" s="436">
        <f t="shared" si="0"/>
        <v>53</v>
      </c>
      <c r="M38" s="433">
        <v>89</v>
      </c>
      <c r="N38" s="370">
        <v>4</v>
      </c>
      <c r="O38" s="370">
        <v>3</v>
      </c>
      <c r="P38" s="370">
        <v>2</v>
      </c>
      <c r="Q38" s="370">
        <v>10</v>
      </c>
      <c r="R38" s="223"/>
      <c r="S38" s="223"/>
      <c r="T38" s="223"/>
      <c r="U38" s="223"/>
      <c r="V38" s="223"/>
      <c r="W38" s="436">
        <f t="shared" si="1"/>
        <v>19</v>
      </c>
    </row>
    <row r="39" spans="2:23">
      <c r="B39" s="433">
        <v>37</v>
      </c>
      <c r="C39" s="370">
        <v>7</v>
      </c>
      <c r="D39" s="370">
        <v>14</v>
      </c>
      <c r="E39" s="370">
        <v>18</v>
      </c>
      <c r="F39" s="370">
        <v>12</v>
      </c>
      <c r="G39" s="372"/>
      <c r="H39" s="223"/>
      <c r="I39" s="223"/>
      <c r="J39" s="223"/>
      <c r="K39" s="223"/>
      <c r="L39" s="436">
        <f t="shared" si="0"/>
        <v>51</v>
      </c>
      <c r="M39" s="433">
        <v>90</v>
      </c>
      <c r="N39" s="370">
        <v>3</v>
      </c>
      <c r="O39" s="370">
        <v>4</v>
      </c>
      <c r="P39" s="370">
        <v>2</v>
      </c>
      <c r="Q39" s="370">
        <v>3</v>
      </c>
      <c r="R39" s="223"/>
      <c r="S39" s="223"/>
      <c r="T39" s="223"/>
      <c r="U39" s="223"/>
      <c r="V39" s="223"/>
      <c r="W39" s="436">
        <f t="shared" si="1"/>
        <v>12</v>
      </c>
    </row>
    <row r="40" spans="2:23">
      <c r="B40" s="433">
        <v>38</v>
      </c>
      <c r="C40" s="370">
        <v>8</v>
      </c>
      <c r="D40" s="370">
        <v>19</v>
      </c>
      <c r="E40" s="370">
        <v>11</v>
      </c>
      <c r="F40" s="370">
        <v>11</v>
      </c>
      <c r="G40" s="372"/>
      <c r="H40" s="223"/>
      <c r="I40" s="223"/>
      <c r="J40" s="223"/>
      <c r="K40" s="223"/>
      <c r="L40" s="436">
        <f t="shared" si="0"/>
        <v>49</v>
      </c>
      <c r="M40" s="433">
        <v>91</v>
      </c>
      <c r="N40" s="370">
        <v>1</v>
      </c>
      <c r="O40" s="370">
        <v>3</v>
      </c>
      <c r="P40" s="370">
        <v>2</v>
      </c>
      <c r="Q40" s="370">
        <v>2</v>
      </c>
      <c r="R40" s="223"/>
      <c r="S40" s="223"/>
      <c r="T40" s="223"/>
      <c r="U40" s="223"/>
      <c r="V40" s="223"/>
      <c r="W40" s="436">
        <f t="shared" si="1"/>
        <v>8</v>
      </c>
    </row>
    <row r="41" spans="2:23">
      <c r="B41" s="433">
        <v>39</v>
      </c>
      <c r="C41" s="370">
        <v>8</v>
      </c>
      <c r="D41" s="370">
        <v>21</v>
      </c>
      <c r="E41" s="370">
        <v>14</v>
      </c>
      <c r="F41" s="370">
        <v>12</v>
      </c>
      <c r="G41" s="372"/>
      <c r="H41" s="223"/>
      <c r="I41" s="223"/>
      <c r="J41" s="223"/>
      <c r="K41" s="223"/>
      <c r="L41" s="436">
        <f t="shared" si="0"/>
        <v>55</v>
      </c>
      <c r="M41" s="433">
        <v>92</v>
      </c>
      <c r="N41" s="370">
        <v>3</v>
      </c>
      <c r="O41" s="370">
        <v>3</v>
      </c>
      <c r="P41" s="370">
        <v>3</v>
      </c>
      <c r="Q41" s="370">
        <v>2</v>
      </c>
      <c r="R41" s="223"/>
      <c r="S41" s="223"/>
      <c r="T41" s="223"/>
      <c r="U41" s="223"/>
      <c r="V41" s="223"/>
      <c r="W41" s="436">
        <f t="shared" si="1"/>
        <v>11</v>
      </c>
    </row>
    <row r="42" spans="2:23">
      <c r="B42" s="433">
        <v>40</v>
      </c>
      <c r="C42" s="370">
        <v>8</v>
      </c>
      <c r="D42" s="370">
        <v>13</v>
      </c>
      <c r="E42" s="370">
        <v>9</v>
      </c>
      <c r="F42" s="370">
        <v>12</v>
      </c>
      <c r="G42" s="372"/>
      <c r="H42" s="223"/>
      <c r="I42" s="223"/>
      <c r="J42" s="223"/>
      <c r="K42" s="223"/>
      <c r="L42" s="436">
        <f t="shared" si="0"/>
        <v>42</v>
      </c>
      <c r="M42" s="433">
        <v>93</v>
      </c>
      <c r="N42" s="370">
        <v>0</v>
      </c>
      <c r="O42" s="370">
        <v>3</v>
      </c>
      <c r="P42" s="370">
        <v>1</v>
      </c>
      <c r="Q42" s="370">
        <v>1</v>
      </c>
      <c r="R42" s="223"/>
      <c r="S42" s="223"/>
      <c r="T42" s="223"/>
      <c r="U42" s="223"/>
      <c r="V42" s="223"/>
      <c r="W42" s="436">
        <f t="shared" si="1"/>
        <v>5</v>
      </c>
    </row>
    <row r="43" spans="2:23">
      <c r="B43" s="433">
        <v>41</v>
      </c>
      <c r="C43" s="370">
        <v>10</v>
      </c>
      <c r="D43" s="370">
        <v>17</v>
      </c>
      <c r="E43" s="370">
        <v>19</v>
      </c>
      <c r="F43" s="370">
        <v>13</v>
      </c>
      <c r="G43" s="372"/>
      <c r="H43" s="223"/>
      <c r="I43" s="223"/>
      <c r="J43" s="223"/>
      <c r="K43" s="223"/>
      <c r="L43" s="436">
        <f t="shared" si="0"/>
        <v>59</v>
      </c>
      <c r="M43" s="433">
        <v>94</v>
      </c>
      <c r="N43" s="370">
        <v>1</v>
      </c>
      <c r="O43" s="370">
        <v>1</v>
      </c>
      <c r="P43" s="370">
        <v>0</v>
      </c>
      <c r="Q43" s="370">
        <v>1</v>
      </c>
      <c r="R43" s="223"/>
      <c r="S43" s="223"/>
      <c r="T43" s="223"/>
      <c r="U43" s="223"/>
      <c r="V43" s="223"/>
      <c r="W43" s="436">
        <f t="shared" si="1"/>
        <v>3</v>
      </c>
    </row>
    <row r="44" spans="2:23">
      <c r="B44" s="433">
        <v>42</v>
      </c>
      <c r="C44" s="370">
        <v>12</v>
      </c>
      <c r="D44" s="370">
        <v>18</v>
      </c>
      <c r="E44" s="370">
        <v>17</v>
      </c>
      <c r="F44" s="370">
        <v>10</v>
      </c>
      <c r="G44" s="372"/>
      <c r="H44" s="223"/>
      <c r="I44" s="223"/>
      <c r="J44" s="223"/>
      <c r="K44" s="223"/>
      <c r="L44" s="436">
        <f t="shared" si="0"/>
        <v>57</v>
      </c>
      <c r="M44" s="433">
        <v>95</v>
      </c>
      <c r="N44" s="370">
        <v>2</v>
      </c>
      <c r="O44" s="370">
        <v>1</v>
      </c>
      <c r="P44" s="370">
        <v>0</v>
      </c>
      <c r="Q44" s="370">
        <v>1</v>
      </c>
      <c r="R44" s="223"/>
      <c r="S44" s="223"/>
      <c r="T44" s="223"/>
      <c r="U44" s="223"/>
      <c r="V44" s="223"/>
      <c r="W44" s="436">
        <f t="shared" si="1"/>
        <v>4</v>
      </c>
    </row>
    <row r="45" spans="2:23">
      <c r="B45" s="433">
        <v>43</v>
      </c>
      <c r="C45" s="370">
        <v>9</v>
      </c>
      <c r="D45" s="370">
        <v>19</v>
      </c>
      <c r="E45" s="370">
        <v>12</v>
      </c>
      <c r="F45" s="370">
        <v>15</v>
      </c>
      <c r="G45" s="372"/>
      <c r="H45" s="223"/>
      <c r="I45" s="223"/>
      <c r="J45" s="223"/>
      <c r="K45" s="223"/>
      <c r="L45" s="436">
        <f t="shared" si="0"/>
        <v>55</v>
      </c>
      <c r="M45" s="433">
        <v>96</v>
      </c>
      <c r="N45" s="370">
        <v>0</v>
      </c>
      <c r="O45" s="370">
        <v>0</v>
      </c>
      <c r="P45" s="370">
        <v>1</v>
      </c>
      <c r="Q45" s="370">
        <v>4</v>
      </c>
      <c r="R45" s="223"/>
      <c r="S45" s="223"/>
      <c r="T45" s="223"/>
      <c r="U45" s="223"/>
      <c r="V45" s="223"/>
      <c r="W45" s="436">
        <f t="shared" si="1"/>
        <v>5</v>
      </c>
    </row>
    <row r="46" spans="2:23">
      <c r="B46" s="433">
        <v>44</v>
      </c>
      <c r="C46" s="370">
        <v>13</v>
      </c>
      <c r="D46" s="370">
        <v>16</v>
      </c>
      <c r="E46" s="370">
        <v>18</v>
      </c>
      <c r="F46" s="370">
        <v>18</v>
      </c>
      <c r="G46" s="372"/>
      <c r="H46" s="223"/>
      <c r="I46" s="223"/>
      <c r="J46" s="223"/>
      <c r="K46" s="223"/>
      <c r="L46" s="436">
        <f t="shared" si="0"/>
        <v>65</v>
      </c>
      <c r="M46" s="433">
        <v>97</v>
      </c>
      <c r="N46" s="370">
        <v>1</v>
      </c>
      <c r="O46" s="370">
        <v>0</v>
      </c>
      <c r="P46" s="370">
        <v>0</v>
      </c>
      <c r="Q46" s="370">
        <v>1</v>
      </c>
      <c r="R46" s="223"/>
      <c r="S46" s="223"/>
      <c r="T46" s="223"/>
      <c r="U46" s="223"/>
      <c r="V46" s="223"/>
      <c r="W46" s="436">
        <f t="shared" si="1"/>
        <v>2</v>
      </c>
    </row>
    <row r="47" spans="2:23">
      <c r="B47" s="433">
        <v>45</v>
      </c>
      <c r="C47" s="370">
        <v>13</v>
      </c>
      <c r="D47" s="370">
        <v>13</v>
      </c>
      <c r="E47" s="370">
        <v>16</v>
      </c>
      <c r="F47" s="370">
        <v>17</v>
      </c>
      <c r="G47" s="372"/>
      <c r="H47" s="223"/>
      <c r="I47" s="223"/>
      <c r="J47" s="223"/>
      <c r="K47" s="223"/>
      <c r="L47" s="436">
        <f t="shared" si="0"/>
        <v>59</v>
      </c>
      <c r="M47" s="433">
        <v>98</v>
      </c>
      <c r="N47" s="370">
        <v>0</v>
      </c>
      <c r="O47" s="370">
        <v>0</v>
      </c>
      <c r="P47" s="370">
        <v>0</v>
      </c>
      <c r="Q47" s="370">
        <v>0</v>
      </c>
      <c r="R47" s="223"/>
      <c r="S47" s="223"/>
      <c r="T47" s="223"/>
      <c r="U47" s="223"/>
      <c r="V47" s="223"/>
      <c r="W47" s="436">
        <f t="shared" si="1"/>
        <v>0</v>
      </c>
    </row>
    <row r="48" spans="2:23">
      <c r="B48" s="433">
        <v>46</v>
      </c>
      <c r="C48" s="370">
        <v>15</v>
      </c>
      <c r="D48" s="370">
        <v>15</v>
      </c>
      <c r="E48" s="370">
        <v>16</v>
      </c>
      <c r="F48" s="370">
        <v>18</v>
      </c>
      <c r="G48" s="372"/>
      <c r="H48" s="223"/>
      <c r="I48" s="223"/>
      <c r="J48" s="223"/>
      <c r="K48" s="223"/>
      <c r="L48" s="436">
        <f t="shared" si="0"/>
        <v>64</v>
      </c>
      <c r="M48" s="433">
        <v>99</v>
      </c>
      <c r="N48" s="370">
        <v>0</v>
      </c>
      <c r="O48" s="370">
        <v>0</v>
      </c>
      <c r="P48" s="370">
        <v>0</v>
      </c>
      <c r="Q48" s="370">
        <v>0</v>
      </c>
      <c r="R48" s="223"/>
      <c r="S48" s="223"/>
      <c r="T48" s="223"/>
      <c r="U48" s="223"/>
      <c r="V48" s="223"/>
      <c r="W48" s="436">
        <f t="shared" si="1"/>
        <v>0</v>
      </c>
    </row>
    <row r="49" spans="2:23">
      <c r="B49" s="433">
        <v>47</v>
      </c>
      <c r="C49" s="370">
        <v>14</v>
      </c>
      <c r="D49" s="370">
        <v>11</v>
      </c>
      <c r="E49" s="370">
        <v>21</v>
      </c>
      <c r="F49" s="370">
        <v>14</v>
      </c>
      <c r="G49" s="372"/>
      <c r="H49" s="223"/>
      <c r="I49" s="223"/>
      <c r="J49" s="223"/>
      <c r="K49" s="223"/>
      <c r="L49" s="436">
        <f t="shared" si="0"/>
        <v>60</v>
      </c>
      <c r="M49" s="433">
        <v>100</v>
      </c>
      <c r="N49" s="370">
        <v>0</v>
      </c>
      <c r="O49" s="370">
        <v>3</v>
      </c>
      <c r="P49" s="370">
        <v>0</v>
      </c>
      <c r="Q49" s="370">
        <v>1</v>
      </c>
      <c r="R49" s="223"/>
      <c r="S49" s="223"/>
      <c r="T49" s="223"/>
      <c r="U49" s="223"/>
      <c r="V49" s="223"/>
      <c r="W49" s="436">
        <f t="shared" si="1"/>
        <v>4</v>
      </c>
    </row>
    <row r="50" spans="2:23">
      <c r="B50" s="433">
        <v>48</v>
      </c>
      <c r="C50" s="370">
        <v>10</v>
      </c>
      <c r="D50" s="370">
        <v>26</v>
      </c>
      <c r="E50" s="370">
        <v>20</v>
      </c>
      <c r="F50" s="370">
        <v>19</v>
      </c>
      <c r="G50" s="372"/>
      <c r="H50" s="223"/>
      <c r="I50" s="223"/>
      <c r="J50" s="223"/>
      <c r="K50" s="223"/>
      <c r="L50" s="436">
        <f t="shared" si="0"/>
        <v>75</v>
      </c>
      <c r="M50" s="433">
        <v>101</v>
      </c>
      <c r="N50" s="370">
        <v>0</v>
      </c>
      <c r="O50" s="370">
        <v>0</v>
      </c>
      <c r="P50" s="370">
        <v>0</v>
      </c>
      <c r="Q50" s="370">
        <v>0</v>
      </c>
      <c r="R50" s="223"/>
      <c r="S50" s="223"/>
      <c r="T50" s="223"/>
      <c r="U50" s="223"/>
      <c r="V50" s="223"/>
      <c r="W50" s="436">
        <f t="shared" si="1"/>
        <v>0</v>
      </c>
    </row>
    <row r="51" spans="2:23">
      <c r="B51" s="433">
        <v>49</v>
      </c>
      <c r="C51" s="370">
        <v>14</v>
      </c>
      <c r="D51" s="370">
        <v>17</v>
      </c>
      <c r="E51" s="370">
        <v>19</v>
      </c>
      <c r="F51" s="370">
        <v>14</v>
      </c>
      <c r="G51" s="372"/>
      <c r="H51" s="223"/>
      <c r="I51" s="223"/>
      <c r="J51" s="223"/>
      <c r="K51" s="223"/>
      <c r="L51" s="436">
        <f t="shared" si="0"/>
        <v>64</v>
      </c>
      <c r="M51" s="433">
        <v>102</v>
      </c>
      <c r="N51" s="370">
        <v>0</v>
      </c>
      <c r="O51" s="370">
        <v>0</v>
      </c>
      <c r="P51" s="370">
        <v>0</v>
      </c>
      <c r="Q51" s="370">
        <v>0</v>
      </c>
      <c r="R51" s="223"/>
      <c r="S51" s="223"/>
      <c r="T51" s="223"/>
      <c r="U51" s="223"/>
      <c r="V51" s="223"/>
      <c r="W51" s="436">
        <f t="shared" si="1"/>
        <v>0</v>
      </c>
    </row>
    <row r="52" spans="2:23">
      <c r="B52" s="433">
        <v>50</v>
      </c>
      <c r="C52" s="370">
        <v>17</v>
      </c>
      <c r="D52" s="370">
        <v>18</v>
      </c>
      <c r="E52" s="370">
        <v>23</v>
      </c>
      <c r="F52" s="370">
        <v>24</v>
      </c>
      <c r="G52" s="372"/>
      <c r="H52" s="223"/>
      <c r="I52" s="223"/>
      <c r="J52" s="223"/>
      <c r="K52" s="223"/>
      <c r="L52" s="436">
        <f t="shared" si="0"/>
        <v>82</v>
      </c>
      <c r="M52" s="433">
        <v>103</v>
      </c>
      <c r="N52" s="370">
        <v>0</v>
      </c>
      <c r="O52" s="370">
        <v>0</v>
      </c>
      <c r="P52" s="370">
        <v>0</v>
      </c>
      <c r="Q52" s="370">
        <v>0</v>
      </c>
      <c r="R52" s="223"/>
      <c r="S52" s="223"/>
      <c r="T52" s="223"/>
      <c r="U52" s="223"/>
      <c r="V52" s="223"/>
      <c r="W52" s="436">
        <f t="shared" si="1"/>
        <v>0</v>
      </c>
    </row>
    <row r="53" spans="2:23">
      <c r="B53" s="433">
        <v>51</v>
      </c>
      <c r="C53" s="370">
        <v>18</v>
      </c>
      <c r="D53" s="370">
        <v>13</v>
      </c>
      <c r="E53" s="370">
        <v>11</v>
      </c>
      <c r="F53" s="370">
        <v>7</v>
      </c>
      <c r="G53" s="372"/>
      <c r="H53" s="223"/>
      <c r="I53" s="223"/>
      <c r="J53" s="223"/>
      <c r="K53" s="223"/>
      <c r="L53" s="436">
        <f t="shared" si="0"/>
        <v>49</v>
      </c>
      <c r="M53" s="432" t="s">
        <v>51</v>
      </c>
      <c r="N53" s="370">
        <v>0</v>
      </c>
      <c r="O53" s="370">
        <v>0</v>
      </c>
      <c r="P53" s="370">
        <v>0</v>
      </c>
      <c r="Q53" s="370">
        <v>0</v>
      </c>
      <c r="R53" s="223"/>
      <c r="S53" s="223"/>
      <c r="T53" s="223"/>
      <c r="U53" s="223"/>
      <c r="V53" s="223"/>
      <c r="W53" s="436">
        <f t="shared" si="1"/>
        <v>0</v>
      </c>
    </row>
    <row r="54" spans="2:23">
      <c r="B54" s="434">
        <v>52</v>
      </c>
      <c r="C54" s="370">
        <v>12</v>
      </c>
      <c r="D54" s="370">
        <v>19</v>
      </c>
      <c r="E54" s="370">
        <v>18</v>
      </c>
      <c r="F54" s="370">
        <v>15</v>
      </c>
      <c r="G54" s="373"/>
      <c r="H54" s="224"/>
      <c r="I54" s="224"/>
      <c r="J54" s="224"/>
      <c r="K54" s="224"/>
      <c r="L54" s="436">
        <f t="shared" si="0"/>
        <v>64</v>
      </c>
      <c r="M54" s="432" t="s">
        <v>54</v>
      </c>
      <c r="N54" s="370">
        <v>0</v>
      </c>
      <c r="O54" s="370">
        <v>0</v>
      </c>
      <c r="P54" s="370">
        <v>0</v>
      </c>
      <c r="Q54" s="370">
        <v>0</v>
      </c>
      <c r="R54" s="225"/>
      <c r="S54" s="225"/>
      <c r="T54" s="225"/>
      <c r="U54" s="225"/>
      <c r="V54" s="225"/>
      <c r="W54" s="436">
        <f t="shared" si="1"/>
        <v>0</v>
      </c>
    </row>
    <row r="55" spans="2:23">
      <c r="B55" s="89"/>
      <c r="C55" s="88"/>
      <c r="D55" s="88"/>
      <c r="E55" s="88"/>
      <c r="F55" s="88"/>
      <c r="G55" s="88"/>
      <c r="H55" s="88"/>
      <c r="I55" s="88"/>
      <c r="J55" s="88"/>
      <c r="K55" s="88"/>
      <c r="L55" s="90"/>
      <c r="M55" s="438" t="s">
        <v>52</v>
      </c>
      <c r="N55" s="439">
        <f>SUM(N2:N54,C2:C54)</f>
        <v>813</v>
      </c>
      <c r="O55" s="439">
        <f>SUM(O2:O54,D2:D54)</f>
        <v>1043</v>
      </c>
      <c r="P55" s="439">
        <f>SUM(P2:P54,E2:E54)</f>
        <v>1014</v>
      </c>
      <c r="Q55" s="437">
        <f>SUM(Q2:Q54,F2:F54)</f>
        <v>992</v>
      </c>
      <c r="R55" s="437"/>
      <c r="S55" s="437"/>
      <c r="T55" s="437"/>
      <c r="U55" s="437"/>
      <c r="V55" s="437"/>
      <c r="W55" s="437">
        <f t="shared" si="1"/>
        <v>3862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  <ignoredError sqref="L3:L54 W2:W52" formulaRange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W55"/>
  <sheetViews>
    <sheetView view="pageLayout" zoomScale="70" zoomScaleNormal="100" zoomScalePageLayoutView="70" workbookViewId="0">
      <selection activeCell="Q51" sqref="Q51"/>
    </sheetView>
  </sheetViews>
  <sheetFormatPr defaultColWidth="7.625" defaultRowHeight="13.5"/>
  <cols>
    <col min="1" max="1" width="7.625" style="48"/>
    <col min="2" max="2" width="7.625" style="49" customWidth="1"/>
    <col min="3" max="12" width="7.625" style="50" customWidth="1"/>
    <col min="13" max="16384" width="7.625" style="48"/>
  </cols>
  <sheetData>
    <row r="1" spans="2:23">
      <c r="B1" s="432" t="s">
        <v>53</v>
      </c>
      <c r="C1" s="435" t="s">
        <v>39</v>
      </c>
      <c r="D1" s="435" t="s">
        <v>20</v>
      </c>
      <c r="E1" s="435" t="s">
        <v>21</v>
      </c>
      <c r="F1" s="435" t="s">
        <v>22</v>
      </c>
      <c r="G1" s="435" t="s">
        <v>23</v>
      </c>
      <c r="H1" s="435" t="s">
        <v>24</v>
      </c>
      <c r="I1" s="435"/>
      <c r="J1" s="435"/>
      <c r="K1" s="435"/>
      <c r="L1" s="435" t="s">
        <v>1</v>
      </c>
      <c r="M1" s="432" t="s">
        <v>53</v>
      </c>
      <c r="N1" s="435" t="s">
        <v>39</v>
      </c>
      <c r="O1" s="435" t="s">
        <v>20</v>
      </c>
      <c r="P1" s="435" t="s">
        <v>21</v>
      </c>
      <c r="Q1" s="435" t="s">
        <v>22</v>
      </c>
      <c r="R1" s="435" t="s">
        <v>23</v>
      </c>
      <c r="S1" s="435" t="s">
        <v>24</v>
      </c>
      <c r="T1" s="435"/>
      <c r="U1" s="435"/>
      <c r="V1" s="435"/>
      <c r="W1" s="435" t="s">
        <v>1</v>
      </c>
    </row>
    <row r="2" spans="2:23">
      <c r="B2" s="433" t="s">
        <v>78</v>
      </c>
      <c r="C2" s="370">
        <v>4</v>
      </c>
      <c r="D2" s="370">
        <v>1</v>
      </c>
      <c r="E2" s="370">
        <v>2</v>
      </c>
      <c r="F2" s="370">
        <v>8</v>
      </c>
      <c r="G2" s="370">
        <v>7</v>
      </c>
      <c r="H2" s="370">
        <v>15</v>
      </c>
      <c r="I2" s="223"/>
      <c r="J2" s="223"/>
      <c r="K2" s="223"/>
      <c r="L2" s="436">
        <f>SUM(C2:K2)</f>
        <v>37</v>
      </c>
      <c r="M2" s="433">
        <v>53</v>
      </c>
      <c r="N2" s="370">
        <v>16</v>
      </c>
      <c r="O2" s="370">
        <v>23</v>
      </c>
      <c r="P2" s="370">
        <v>21</v>
      </c>
      <c r="Q2" s="370">
        <v>21</v>
      </c>
      <c r="R2" s="370">
        <v>14</v>
      </c>
      <c r="S2" s="370">
        <v>31</v>
      </c>
      <c r="T2" s="223"/>
      <c r="U2" s="223"/>
      <c r="V2" s="223"/>
      <c r="W2" s="436">
        <f>SUM(N2:V2)</f>
        <v>126</v>
      </c>
    </row>
    <row r="3" spans="2:23">
      <c r="B3" s="433">
        <v>1</v>
      </c>
      <c r="C3" s="370">
        <v>14</v>
      </c>
      <c r="D3" s="370">
        <v>8</v>
      </c>
      <c r="E3" s="370">
        <v>3</v>
      </c>
      <c r="F3" s="370">
        <v>10</v>
      </c>
      <c r="G3" s="370">
        <v>11</v>
      </c>
      <c r="H3" s="370">
        <v>15</v>
      </c>
      <c r="I3" s="223"/>
      <c r="J3" s="223"/>
      <c r="K3" s="223"/>
      <c r="L3" s="436">
        <f t="shared" ref="L3:L54" si="0">SUM(C3:K3)</f>
        <v>61</v>
      </c>
      <c r="M3" s="433">
        <v>54</v>
      </c>
      <c r="N3" s="370">
        <v>15</v>
      </c>
      <c r="O3" s="370">
        <v>7</v>
      </c>
      <c r="P3" s="370">
        <v>10</v>
      </c>
      <c r="Q3" s="370">
        <v>17</v>
      </c>
      <c r="R3" s="370">
        <v>14</v>
      </c>
      <c r="S3" s="370">
        <v>28</v>
      </c>
      <c r="T3" s="223"/>
      <c r="U3" s="223"/>
      <c r="V3" s="223"/>
      <c r="W3" s="436">
        <f t="shared" ref="W3:W55" si="1">SUM(N3:V3)</f>
        <v>91</v>
      </c>
    </row>
    <row r="4" spans="2:23">
      <c r="B4" s="433">
        <v>2</v>
      </c>
      <c r="C4" s="370">
        <v>14</v>
      </c>
      <c r="D4" s="370">
        <v>8</v>
      </c>
      <c r="E4" s="370">
        <v>9</v>
      </c>
      <c r="F4" s="370">
        <v>11</v>
      </c>
      <c r="G4" s="370">
        <v>17</v>
      </c>
      <c r="H4" s="370">
        <v>17</v>
      </c>
      <c r="I4" s="223"/>
      <c r="J4" s="223"/>
      <c r="K4" s="223"/>
      <c r="L4" s="436">
        <f t="shared" si="0"/>
        <v>76</v>
      </c>
      <c r="M4" s="433">
        <v>55</v>
      </c>
      <c r="N4" s="370">
        <v>21</v>
      </c>
      <c r="O4" s="370">
        <v>11</v>
      </c>
      <c r="P4" s="370">
        <v>13</v>
      </c>
      <c r="Q4" s="370">
        <v>28</v>
      </c>
      <c r="R4" s="370">
        <v>24</v>
      </c>
      <c r="S4" s="370">
        <v>31</v>
      </c>
      <c r="T4" s="223"/>
      <c r="U4" s="223"/>
      <c r="V4" s="223"/>
      <c r="W4" s="436">
        <f t="shared" si="1"/>
        <v>128</v>
      </c>
    </row>
    <row r="5" spans="2:23">
      <c r="B5" s="433">
        <v>3</v>
      </c>
      <c r="C5" s="370">
        <v>17</v>
      </c>
      <c r="D5" s="370">
        <v>4</v>
      </c>
      <c r="E5" s="370">
        <v>8</v>
      </c>
      <c r="F5" s="370">
        <v>11</v>
      </c>
      <c r="G5" s="370">
        <v>9</v>
      </c>
      <c r="H5" s="370">
        <v>7</v>
      </c>
      <c r="I5" s="223"/>
      <c r="J5" s="223"/>
      <c r="K5" s="223"/>
      <c r="L5" s="436">
        <f t="shared" si="0"/>
        <v>56</v>
      </c>
      <c r="M5" s="433">
        <v>56</v>
      </c>
      <c r="N5" s="370">
        <v>10</v>
      </c>
      <c r="O5" s="370">
        <v>13</v>
      </c>
      <c r="P5" s="370">
        <v>14</v>
      </c>
      <c r="Q5" s="370">
        <v>35</v>
      </c>
      <c r="R5" s="370">
        <v>27</v>
      </c>
      <c r="S5" s="370">
        <v>32</v>
      </c>
      <c r="T5" s="223"/>
      <c r="U5" s="223"/>
      <c r="V5" s="223"/>
      <c r="W5" s="436">
        <f t="shared" si="1"/>
        <v>131</v>
      </c>
    </row>
    <row r="6" spans="2:23">
      <c r="B6" s="433">
        <v>4</v>
      </c>
      <c r="C6" s="370">
        <v>12</v>
      </c>
      <c r="D6" s="370">
        <v>6</v>
      </c>
      <c r="E6" s="370">
        <v>9</v>
      </c>
      <c r="F6" s="370">
        <v>14</v>
      </c>
      <c r="G6" s="370">
        <v>5</v>
      </c>
      <c r="H6" s="370">
        <v>15</v>
      </c>
      <c r="I6" s="223"/>
      <c r="J6" s="223"/>
      <c r="K6" s="223"/>
      <c r="L6" s="436">
        <f t="shared" si="0"/>
        <v>61</v>
      </c>
      <c r="M6" s="433">
        <v>57</v>
      </c>
      <c r="N6" s="370">
        <v>15</v>
      </c>
      <c r="O6" s="370">
        <v>18</v>
      </c>
      <c r="P6" s="370">
        <v>10</v>
      </c>
      <c r="Q6" s="370">
        <v>27</v>
      </c>
      <c r="R6" s="370">
        <v>18</v>
      </c>
      <c r="S6" s="370">
        <v>30</v>
      </c>
      <c r="T6" s="223"/>
      <c r="U6" s="223"/>
      <c r="V6" s="223"/>
      <c r="W6" s="436">
        <f t="shared" si="1"/>
        <v>118</v>
      </c>
    </row>
    <row r="7" spans="2:23">
      <c r="B7" s="433">
        <v>5</v>
      </c>
      <c r="C7" s="370">
        <v>16</v>
      </c>
      <c r="D7" s="370">
        <v>8</v>
      </c>
      <c r="E7" s="370">
        <v>11</v>
      </c>
      <c r="F7" s="370">
        <v>13</v>
      </c>
      <c r="G7" s="370">
        <v>13</v>
      </c>
      <c r="H7" s="370">
        <v>18</v>
      </c>
      <c r="I7" s="223"/>
      <c r="J7" s="223"/>
      <c r="K7" s="223"/>
      <c r="L7" s="436">
        <f t="shared" si="0"/>
        <v>79</v>
      </c>
      <c r="M7" s="433">
        <v>58</v>
      </c>
      <c r="N7" s="370">
        <v>11</v>
      </c>
      <c r="O7" s="370">
        <v>9</v>
      </c>
      <c r="P7" s="370">
        <v>13</v>
      </c>
      <c r="Q7" s="370">
        <v>25</v>
      </c>
      <c r="R7" s="370">
        <v>13</v>
      </c>
      <c r="S7" s="370">
        <v>41</v>
      </c>
      <c r="T7" s="223"/>
      <c r="U7" s="223"/>
      <c r="V7" s="223"/>
      <c r="W7" s="436">
        <f t="shared" si="1"/>
        <v>112</v>
      </c>
    </row>
    <row r="8" spans="2:23">
      <c r="B8" s="433">
        <v>6</v>
      </c>
      <c r="C8" s="370">
        <v>16</v>
      </c>
      <c r="D8" s="370">
        <v>7</v>
      </c>
      <c r="E8" s="370">
        <v>6</v>
      </c>
      <c r="F8" s="370">
        <v>13</v>
      </c>
      <c r="G8" s="370">
        <v>9</v>
      </c>
      <c r="H8" s="370">
        <v>15</v>
      </c>
      <c r="I8" s="223"/>
      <c r="J8" s="223"/>
      <c r="K8" s="223"/>
      <c r="L8" s="436">
        <f t="shared" si="0"/>
        <v>66</v>
      </c>
      <c r="M8" s="433">
        <v>59</v>
      </c>
      <c r="N8" s="370">
        <v>10</v>
      </c>
      <c r="O8" s="370">
        <v>13</v>
      </c>
      <c r="P8" s="370">
        <v>7</v>
      </c>
      <c r="Q8" s="370">
        <v>35</v>
      </c>
      <c r="R8" s="370">
        <v>21</v>
      </c>
      <c r="S8" s="370">
        <v>31</v>
      </c>
      <c r="T8" s="223"/>
      <c r="U8" s="223"/>
      <c r="V8" s="223"/>
      <c r="W8" s="436">
        <f t="shared" si="1"/>
        <v>117</v>
      </c>
    </row>
    <row r="9" spans="2:23">
      <c r="B9" s="433">
        <v>7</v>
      </c>
      <c r="C9" s="370">
        <v>9</v>
      </c>
      <c r="D9" s="370">
        <v>9</v>
      </c>
      <c r="E9" s="370">
        <v>13</v>
      </c>
      <c r="F9" s="370">
        <v>5</v>
      </c>
      <c r="G9" s="370">
        <v>13</v>
      </c>
      <c r="H9" s="370">
        <v>9</v>
      </c>
      <c r="I9" s="223"/>
      <c r="J9" s="223"/>
      <c r="K9" s="223"/>
      <c r="L9" s="436">
        <f t="shared" si="0"/>
        <v>58</v>
      </c>
      <c r="M9" s="433">
        <v>60</v>
      </c>
      <c r="N9" s="370">
        <v>15</v>
      </c>
      <c r="O9" s="370">
        <v>5</v>
      </c>
      <c r="P9" s="370">
        <v>7</v>
      </c>
      <c r="Q9" s="370">
        <v>23</v>
      </c>
      <c r="R9" s="370">
        <v>18</v>
      </c>
      <c r="S9" s="370">
        <v>22</v>
      </c>
      <c r="T9" s="223"/>
      <c r="U9" s="223"/>
      <c r="V9" s="223"/>
      <c r="W9" s="436">
        <f t="shared" si="1"/>
        <v>90</v>
      </c>
    </row>
    <row r="10" spans="2:23">
      <c r="B10" s="433">
        <v>8</v>
      </c>
      <c r="C10" s="370">
        <v>21</v>
      </c>
      <c r="D10" s="370">
        <v>7</v>
      </c>
      <c r="E10" s="370">
        <v>11</v>
      </c>
      <c r="F10" s="370">
        <v>7</v>
      </c>
      <c r="G10" s="370">
        <v>12</v>
      </c>
      <c r="H10" s="370">
        <v>12</v>
      </c>
      <c r="I10" s="223"/>
      <c r="J10" s="223"/>
      <c r="K10" s="223"/>
      <c r="L10" s="436">
        <f t="shared" si="0"/>
        <v>70</v>
      </c>
      <c r="M10" s="433">
        <v>61</v>
      </c>
      <c r="N10" s="370">
        <v>11</v>
      </c>
      <c r="O10" s="370">
        <v>12</v>
      </c>
      <c r="P10" s="370">
        <v>22</v>
      </c>
      <c r="Q10" s="370">
        <v>18</v>
      </c>
      <c r="R10" s="370">
        <v>13</v>
      </c>
      <c r="S10" s="370">
        <v>25</v>
      </c>
      <c r="T10" s="223"/>
      <c r="U10" s="223"/>
      <c r="V10" s="223"/>
      <c r="W10" s="436">
        <f t="shared" si="1"/>
        <v>101</v>
      </c>
    </row>
    <row r="11" spans="2:23">
      <c r="B11" s="433">
        <v>9</v>
      </c>
      <c r="C11" s="370">
        <v>12</v>
      </c>
      <c r="D11" s="370">
        <v>13</v>
      </c>
      <c r="E11" s="370">
        <v>8</v>
      </c>
      <c r="F11" s="370">
        <v>11</v>
      </c>
      <c r="G11" s="370">
        <v>14</v>
      </c>
      <c r="H11" s="370">
        <v>10</v>
      </c>
      <c r="I11" s="223"/>
      <c r="J11" s="223"/>
      <c r="K11" s="223"/>
      <c r="L11" s="436">
        <f t="shared" si="0"/>
        <v>68</v>
      </c>
      <c r="M11" s="433">
        <v>62</v>
      </c>
      <c r="N11" s="370">
        <v>7</v>
      </c>
      <c r="O11" s="370">
        <v>8</v>
      </c>
      <c r="P11" s="370">
        <v>9</v>
      </c>
      <c r="Q11" s="370">
        <v>16</v>
      </c>
      <c r="R11" s="370">
        <v>13</v>
      </c>
      <c r="S11" s="370">
        <v>26</v>
      </c>
      <c r="T11" s="223"/>
      <c r="U11" s="223"/>
      <c r="V11" s="223"/>
      <c r="W11" s="436">
        <f t="shared" si="1"/>
        <v>79</v>
      </c>
    </row>
    <row r="12" spans="2:23">
      <c r="B12" s="433">
        <v>10</v>
      </c>
      <c r="C12" s="370">
        <v>10</v>
      </c>
      <c r="D12" s="370">
        <v>4</v>
      </c>
      <c r="E12" s="370">
        <v>10</v>
      </c>
      <c r="F12" s="370">
        <v>19</v>
      </c>
      <c r="G12" s="370">
        <v>6</v>
      </c>
      <c r="H12" s="370">
        <v>7</v>
      </c>
      <c r="I12" s="223"/>
      <c r="J12" s="223"/>
      <c r="K12" s="223"/>
      <c r="L12" s="436">
        <f t="shared" si="0"/>
        <v>56</v>
      </c>
      <c r="M12" s="433">
        <v>63</v>
      </c>
      <c r="N12" s="370">
        <v>7</v>
      </c>
      <c r="O12" s="370">
        <v>7</v>
      </c>
      <c r="P12" s="370">
        <v>9</v>
      </c>
      <c r="Q12" s="370">
        <v>16</v>
      </c>
      <c r="R12" s="370">
        <v>4</v>
      </c>
      <c r="S12" s="370">
        <v>22</v>
      </c>
      <c r="T12" s="223"/>
      <c r="U12" s="223"/>
      <c r="V12" s="223"/>
      <c r="W12" s="436">
        <f t="shared" si="1"/>
        <v>65</v>
      </c>
    </row>
    <row r="13" spans="2:23">
      <c r="B13" s="433">
        <v>11</v>
      </c>
      <c r="C13" s="370">
        <v>11</v>
      </c>
      <c r="D13" s="370">
        <v>9</v>
      </c>
      <c r="E13" s="370">
        <v>6</v>
      </c>
      <c r="F13" s="370">
        <v>14</v>
      </c>
      <c r="G13" s="370">
        <v>8</v>
      </c>
      <c r="H13" s="370">
        <v>18</v>
      </c>
      <c r="I13" s="223"/>
      <c r="J13" s="223"/>
      <c r="K13" s="223"/>
      <c r="L13" s="436">
        <f t="shared" si="0"/>
        <v>66</v>
      </c>
      <c r="M13" s="433">
        <v>64</v>
      </c>
      <c r="N13" s="370">
        <v>8</v>
      </c>
      <c r="O13" s="370">
        <v>7</v>
      </c>
      <c r="P13" s="370">
        <v>11</v>
      </c>
      <c r="Q13" s="370">
        <v>20</v>
      </c>
      <c r="R13" s="370">
        <v>17</v>
      </c>
      <c r="S13" s="370">
        <v>23</v>
      </c>
      <c r="T13" s="223"/>
      <c r="U13" s="223"/>
      <c r="V13" s="223"/>
      <c r="W13" s="436">
        <f t="shared" si="1"/>
        <v>86</v>
      </c>
    </row>
    <row r="14" spans="2:23">
      <c r="B14" s="433">
        <v>12</v>
      </c>
      <c r="C14" s="370">
        <v>10</v>
      </c>
      <c r="D14" s="370">
        <v>8</v>
      </c>
      <c r="E14" s="370">
        <v>12</v>
      </c>
      <c r="F14" s="370">
        <v>13</v>
      </c>
      <c r="G14" s="370">
        <v>10</v>
      </c>
      <c r="H14" s="370">
        <v>16</v>
      </c>
      <c r="I14" s="223"/>
      <c r="J14" s="223"/>
      <c r="K14" s="223"/>
      <c r="L14" s="436">
        <f t="shared" si="0"/>
        <v>69</v>
      </c>
      <c r="M14" s="433">
        <v>65</v>
      </c>
      <c r="N14" s="370">
        <v>11</v>
      </c>
      <c r="O14" s="370">
        <v>7</v>
      </c>
      <c r="P14" s="370">
        <v>10</v>
      </c>
      <c r="Q14" s="370">
        <v>17</v>
      </c>
      <c r="R14" s="370">
        <v>16</v>
      </c>
      <c r="S14" s="370">
        <v>11</v>
      </c>
      <c r="T14" s="223"/>
      <c r="U14" s="223"/>
      <c r="V14" s="223"/>
      <c r="W14" s="436">
        <f t="shared" si="1"/>
        <v>72</v>
      </c>
    </row>
    <row r="15" spans="2:23">
      <c r="B15" s="433">
        <v>13</v>
      </c>
      <c r="C15" s="370">
        <v>4</v>
      </c>
      <c r="D15" s="370">
        <v>6</v>
      </c>
      <c r="E15" s="370">
        <v>12</v>
      </c>
      <c r="F15" s="370">
        <v>22</v>
      </c>
      <c r="G15" s="370">
        <v>7</v>
      </c>
      <c r="H15" s="370">
        <v>14</v>
      </c>
      <c r="I15" s="223"/>
      <c r="J15" s="223"/>
      <c r="K15" s="223"/>
      <c r="L15" s="436">
        <f t="shared" si="0"/>
        <v>65</v>
      </c>
      <c r="M15" s="433">
        <v>66</v>
      </c>
      <c r="N15" s="370">
        <v>13</v>
      </c>
      <c r="O15" s="370">
        <v>6</v>
      </c>
      <c r="P15" s="370">
        <v>12</v>
      </c>
      <c r="Q15" s="370">
        <v>18</v>
      </c>
      <c r="R15" s="370">
        <v>17</v>
      </c>
      <c r="S15" s="370">
        <v>19</v>
      </c>
      <c r="T15" s="223"/>
      <c r="U15" s="223"/>
      <c r="V15" s="223"/>
      <c r="W15" s="436">
        <f t="shared" si="1"/>
        <v>85</v>
      </c>
    </row>
    <row r="16" spans="2:23">
      <c r="B16" s="433">
        <v>14</v>
      </c>
      <c r="C16" s="370">
        <v>10</v>
      </c>
      <c r="D16" s="370">
        <v>6</v>
      </c>
      <c r="E16" s="370">
        <v>11</v>
      </c>
      <c r="F16" s="370">
        <v>11</v>
      </c>
      <c r="G16" s="370">
        <v>10</v>
      </c>
      <c r="H16" s="370">
        <v>10</v>
      </c>
      <c r="I16" s="223"/>
      <c r="J16" s="223"/>
      <c r="K16" s="223"/>
      <c r="L16" s="436">
        <f t="shared" si="0"/>
        <v>58</v>
      </c>
      <c r="M16" s="433">
        <v>67</v>
      </c>
      <c r="N16" s="370">
        <v>15</v>
      </c>
      <c r="O16" s="370">
        <v>5</v>
      </c>
      <c r="P16" s="370">
        <v>12</v>
      </c>
      <c r="Q16" s="370">
        <v>22</v>
      </c>
      <c r="R16" s="370">
        <v>18</v>
      </c>
      <c r="S16" s="370">
        <v>20</v>
      </c>
      <c r="T16" s="223"/>
      <c r="U16" s="223"/>
      <c r="V16" s="223"/>
      <c r="W16" s="436">
        <f t="shared" si="1"/>
        <v>92</v>
      </c>
    </row>
    <row r="17" spans="2:23">
      <c r="B17" s="433">
        <v>15</v>
      </c>
      <c r="C17" s="370">
        <v>6</v>
      </c>
      <c r="D17" s="370">
        <v>7</v>
      </c>
      <c r="E17" s="370">
        <v>11</v>
      </c>
      <c r="F17" s="370">
        <v>18</v>
      </c>
      <c r="G17" s="370">
        <v>13</v>
      </c>
      <c r="H17" s="370">
        <v>18</v>
      </c>
      <c r="I17" s="223"/>
      <c r="J17" s="223"/>
      <c r="K17" s="223"/>
      <c r="L17" s="436">
        <f t="shared" si="0"/>
        <v>73</v>
      </c>
      <c r="M17" s="433">
        <v>68</v>
      </c>
      <c r="N17" s="370">
        <v>4</v>
      </c>
      <c r="O17" s="370">
        <v>9</v>
      </c>
      <c r="P17" s="370">
        <v>12</v>
      </c>
      <c r="Q17" s="370">
        <v>19</v>
      </c>
      <c r="R17" s="370">
        <v>13</v>
      </c>
      <c r="S17" s="370">
        <v>28</v>
      </c>
      <c r="T17" s="223"/>
      <c r="U17" s="223"/>
      <c r="V17" s="223"/>
      <c r="W17" s="436">
        <f t="shared" si="1"/>
        <v>85</v>
      </c>
    </row>
    <row r="18" spans="2:23">
      <c r="B18" s="433">
        <v>16</v>
      </c>
      <c r="C18" s="370">
        <v>5</v>
      </c>
      <c r="D18" s="370">
        <v>8</v>
      </c>
      <c r="E18" s="370">
        <v>14</v>
      </c>
      <c r="F18" s="370">
        <v>18</v>
      </c>
      <c r="G18" s="370">
        <v>9</v>
      </c>
      <c r="H18" s="370">
        <v>18</v>
      </c>
      <c r="I18" s="223"/>
      <c r="J18" s="223"/>
      <c r="K18" s="223"/>
      <c r="L18" s="436">
        <f t="shared" si="0"/>
        <v>72</v>
      </c>
      <c r="M18" s="433">
        <v>69</v>
      </c>
      <c r="N18" s="370">
        <v>6</v>
      </c>
      <c r="O18" s="370">
        <v>8</v>
      </c>
      <c r="P18" s="370">
        <v>11</v>
      </c>
      <c r="Q18" s="370">
        <v>10</v>
      </c>
      <c r="R18" s="370">
        <v>20</v>
      </c>
      <c r="S18" s="370">
        <v>20</v>
      </c>
      <c r="T18" s="223"/>
      <c r="U18" s="223"/>
      <c r="V18" s="223"/>
      <c r="W18" s="436">
        <f t="shared" si="1"/>
        <v>75</v>
      </c>
    </row>
    <row r="19" spans="2:23">
      <c r="B19" s="433">
        <v>17</v>
      </c>
      <c r="C19" s="370">
        <v>7</v>
      </c>
      <c r="D19" s="370">
        <v>7</v>
      </c>
      <c r="E19" s="370">
        <v>6</v>
      </c>
      <c r="F19" s="370">
        <v>13</v>
      </c>
      <c r="G19" s="370">
        <v>6</v>
      </c>
      <c r="H19" s="370">
        <v>15</v>
      </c>
      <c r="I19" s="223"/>
      <c r="J19" s="223"/>
      <c r="K19" s="223"/>
      <c r="L19" s="436">
        <f t="shared" si="0"/>
        <v>54</v>
      </c>
      <c r="M19" s="433">
        <v>70</v>
      </c>
      <c r="N19" s="370">
        <v>7</v>
      </c>
      <c r="O19" s="370">
        <v>8</v>
      </c>
      <c r="P19" s="370">
        <v>10</v>
      </c>
      <c r="Q19" s="370">
        <v>29</v>
      </c>
      <c r="R19" s="370">
        <v>15</v>
      </c>
      <c r="S19" s="370">
        <v>22</v>
      </c>
      <c r="T19" s="223"/>
      <c r="U19" s="223"/>
      <c r="V19" s="223"/>
      <c r="W19" s="436">
        <f t="shared" si="1"/>
        <v>91</v>
      </c>
    </row>
    <row r="20" spans="2:23">
      <c r="B20" s="433">
        <v>18</v>
      </c>
      <c r="C20" s="370">
        <v>7</v>
      </c>
      <c r="D20" s="370">
        <v>8</v>
      </c>
      <c r="E20" s="370">
        <v>11</v>
      </c>
      <c r="F20" s="370">
        <v>19</v>
      </c>
      <c r="G20" s="370">
        <v>13</v>
      </c>
      <c r="H20" s="370">
        <v>25</v>
      </c>
      <c r="I20" s="223"/>
      <c r="J20" s="223"/>
      <c r="K20" s="223"/>
      <c r="L20" s="436">
        <f t="shared" si="0"/>
        <v>83</v>
      </c>
      <c r="M20" s="433">
        <v>71</v>
      </c>
      <c r="N20" s="370">
        <v>14</v>
      </c>
      <c r="O20" s="370">
        <v>11</v>
      </c>
      <c r="P20" s="370">
        <v>11</v>
      </c>
      <c r="Q20" s="370">
        <v>22</v>
      </c>
      <c r="R20" s="370">
        <v>16</v>
      </c>
      <c r="S20" s="370">
        <v>18</v>
      </c>
      <c r="T20" s="223"/>
      <c r="U20" s="223"/>
      <c r="V20" s="223"/>
      <c r="W20" s="436">
        <f t="shared" si="1"/>
        <v>92</v>
      </c>
    </row>
    <row r="21" spans="2:23">
      <c r="B21" s="433">
        <v>19</v>
      </c>
      <c r="C21" s="370">
        <v>6</v>
      </c>
      <c r="D21" s="370">
        <v>13</v>
      </c>
      <c r="E21" s="370">
        <v>8</v>
      </c>
      <c r="F21" s="370">
        <v>12</v>
      </c>
      <c r="G21" s="370">
        <v>16</v>
      </c>
      <c r="H21" s="370">
        <v>66</v>
      </c>
      <c r="I21" s="223"/>
      <c r="J21" s="223"/>
      <c r="K21" s="223"/>
      <c r="L21" s="436">
        <f t="shared" si="0"/>
        <v>121</v>
      </c>
      <c r="M21" s="433">
        <v>72</v>
      </c>
      <c r="N21" s="370">
        <v>7</v>
      </c>
      <c r="O21" s="370">
        <v>9</v>
      </c>
      <c r="P21" s="370">
        <v>15</v>
      </c>
      <c r="Q21" s="370">
        <v>15</v>
      </c>
      <c r="R21" s="370">
        <v>9</v>
      </c>
      <c r="S21" s="370">
        <v>24</v>
      </c>
      <c r="T21" s="223"/>
      <c r="U21" s="223"/>
      <c r="V21" s="223"/>
      <c r="W21" s="436">
        <f t="shared" si="1"/>
        <v>79</v>
      </c>
    </row>
    <row r="22" spans="2:23">
      <c r="B22" s="433">
        <v>20</v>
      </c>
      <c r="C22" s="370">
        <v>14</v>
      </c>
      <c r="D22" s="370">
        <v>13</v>
      </c>
      <c r="E22" s="370">
        <v>9</v>
      </c>
      <c r="F22" s="370">
        <v>10</v>
      </c>
      <c r="G22" s="370">
        <v>17</v>
      </c>
      <c r="H22" s="370">
        <v>75</v>
      </c>
      <c r="I22" s="223"/>
      <c r="J22" s="223"/>
      <c r="K22" s="223"/>
      <c r="L22" s="436">
        <f t="shared" si="0"/>
        <v>138</v>
      </c>
      <c r="M22" s="433">
        <v>73</v>
      </c>
      <c r="N22" s="370">
        <v>10</v>
      </c>
      <c r="O22" s="370">
        <v>9</v>
      </c>
      <c r="P22" s="370">
        <v>11</v>
      </c>
      <c r="Q22" s="370">
        <v>13</v>
      </c>
      <c r="R22" s="370">
        <v>13</v>
      </c>
      <c r="S22" s="370">
        <v>16</v>
      </c>
      <c r="T22" s="223"/>
      <c r="U22" s="223"/>
      <c r="V22" s="223"/>
      <c r="W22" s="436">
        <f t="shared" si="1"/>
        <v>72</v>
      </c>
    </row>
    <row r="23" spans="2:23">
      <c r="B23" s="433">
        <v>21</v>
      </c>
      <c r="C23" s="370">
        <v>8</v>
      </c>
      <c r="D23" s="370">
        <v>7</v>
      </c>
      <c r="E23" s="370">
        <v>12</v>
      </c>
      <c r="F23" s="370">
        <v>20</v>
      </c>
      <c r="G23" s="370">
        <v>14</v>
      </c>
      <c r="H23" s="370">
        <v>59</v>
      </c>
      <c r="I23" s="223"/>
      <c r="J23" s="223"/>
      <c r="K23" s="223"/>
      <c r="L23" s="436">
        <f t="shared" si="0"/>
        <v>120</v>
      </c>
      <c r="M23" s="433">
        <v>74</v>
      </c>
      <c r="N23" s="370">
        <v>6</v>
      </c>
      <c r="O23" s="370">
        <v>3</v>
      </c>
      <c r="P23" s="370">
        <v>8</v>
      </c>
      <c r="Q23" s="370">
        <v>8</v>
      </c>
      <c r="R23" s="370">
        <v>10</v>
      </c>
      <c r="S23" s="370">
        <v>21</v>
      </c>
      <c r="T23" s="223"/>
      <c r="U23" s="223"/>
      <c r="V23" s="223"/>
      <c r="W23" s="436">
        <f t="shared" si="1"/>
        <v>56</v>
      </c>
    </row>
    <row r="24" spans="2:23">
      <c r="B24" s="433">
        <v>22</v>
      </c>
      <c r="C24" s="370">
        <v>13</v>
      </c>
      <c r="D24" s="370">
        <v>11</v>
      </c>
      <c r="E24" s="370">
        <v>9</v>
      </c>
      <c r="F24" s="370">
        <v>13</v>
      </c>
      <c r="G24" s="370">
        <v>16</v>
      </c>
      <c r="H24" s="370">
        <v>31</v>
      </c>
      <c r="I24" s="223"/>
      <c r="J24" s="223"/>
      <c r="K24" s="223"/>
      <c r="L24" s="436">
        <f t="shared" si="0"/>
        <v>93</v>
      </c>
      <c r="M24" s="433">
        <v>75</v>
      </c>
      <c r="N24" s="370">
        <v>3</v>
      </c>
      <c r="O24" s="370">
        <v>6</v>
      </c>
      <c r="P24" s="370">
        <v>6</v>
      </c>
      <c r="Q24" s="370">
        <v>16</v>
      </c>
      <c r="R24" s="370">
        <v>12</v>
      </c>
      <c r="S24" s="370">
        <v>14</v>
      </c>
      <c r="T24" s="223"/>
      <c r="U24" s="223"/>
      <c r="V24" s="223"/>
      <c r="W24" s="436">
        <f t="shared" si="1"/>
        <v>57</v>
      </c>
    </row>
    <row r="25" spans="2:23">
      <c r="B25" s="433">
        <v>23</v>
      </c>
      <c r="C25" s="370">
        <v>9</v>
      </c>
      <c r="D25" s="370">
        <v>9</v>
      </c>
      <c r="E25" s="370">
        <v>19</v>
      </c>
      <c r="F25" s="370">
        <v>16</v>
      </c>
      <c r="G25" s="370">
        <v>13</v>
      </c>
      <c r="H25" s="370">
        <v>33</v>
      </c>
      <c r="I25" s="223"/>
      <c r="J25" s="223"/>
      <c r="K25" s="223"/>
      <c r="L25" s="436">
        <f t="shared" si="0"/>
        <v>99</v>
      </c>
      <c r="M25" s="433">
        <v>76</v>
      </c>
      <c r="N25" s="370">
        <v>12</v>
      </c>
      <c r="O25" s="370">
        <v>3</v>
      </c>
      <c r="P25" s="370">
        <v>7</v>
      </c>
      <c r="Q25" s="370">
        <v>17</v>
      </c>
      <c r="R25" s="370">
        <v>16</v>
      </c>
      <c r="S25" s="370">
        <v>15</v>
      </c>
      <c r="T25" s="223"/>
      <c r="U25" s="223"/>
      <c r="V25" s="223"/>
      <c r="W25" s="436">
        <f t="shared" si="1"/>
        <v>70</v>
      </c>
    </row>
    <row r="26" spans="2:23">
      <c r="B26" s="433">
        <v>24</v>
      </c>
      <c r="C26" s="370">
        <v>12</v>
      </c>
      <c r="D26" s="370">
        <v>7</v>
      </c>
      <c r="E26" s="370">
        <v>13</v>
      </c>
      <c r="F26" s="370">
        <v>24</v>
      </c>
      <c r="G26" s="370">
        <v>16</v>
      </c>
      <c r="H26" s="370">
        <v>40</v>
      </c>
      <c r="I26" s="223"/>
      <c r="J26" s="223"/>
      <c r="K26" s="223"/>
      <c r="L26" s="436">
        <f t="shared" si="0"/>
        <v>112</v>
      </c>
      <c r="M26" s="433">
        <v>77</v>
      </c>
      <c r="N26" s="370">
        <v>3</v>
      </c>
      <c r="O26" s="370">
        <v>6</v>
      </c>
      <c r="P26" s="370">
        <v>4</v>
      </c>
      <c r="Q26" s="370">
        <v>12</v>
      </c>
      <c r="R26" s="370">
        <v>23</v>
      </c>
      <c r="S26" s="370">
        <v>14</v>
      </c>
      <c r="T26" s="223"/>
      <c r="U26" s="223"/>
      <c r="V26" s="223"/>
      <c r="W26" s="436">
        <f t="shared" si="1"/>
        <v>62</v>
      </c>
    </row>
    <row r="27" spans="2:23">
      <c r="B27" s="433">
        <v>25</v>
      </c>
      <c r="C27" s="370">
        <v>13</v>
      </c>
      <c r="D27" s="370">
        <v>11</v>
      </c>
      <c r="E27" s="370">
        <v>13</v>
      </c>
      <c r="F27" s="370">
        <v>13</v>
      </c>
      <c r="G27" s="370">
        <v>12</v>
      </c>
      <c r="H27" s="370">
        <v>34</v>
      </c>
      <c r="I27" s="223"/>
      <c r="J27" s="223"/>
      <c r="K27" s="223"/>
      <c r="L27" s="436">
        <f t="shared" si="0"/>
        <v>96</v>
      </c>
      <c r="M27" s="433">
        <v>78</v>
      </c>
      <c r="N27" s="370">
        <v>7</v>
      </c>
      <c r="O27" s="370">
        <v>4</v>
      </c>
      <c r="P27" s="370">
        <v>4</v>
      </c>
      <c r="Q27" s="370">
        <v>19</v>
      </c>
      <c r="R27" s="370">
        <v>10</v>
      </c>
      <c r="S27" s="370">
        <v>14</v>
      </c>
      <c r="T27" s="223"/>
      <c r="U27" s="223"/>
      <c r="V27" s="223"/>
      <c r="W27" s="436">
        <f t="shared" si="1"/>
        <v>58</v>
      </c>
    </row>
    <row r="28" spans="2:23">
      <c r="B28" s="433">
        <v>26</v>
      </c>
      <c r="C28" s="370">
        <v>11</v>
      </c>
      <c r="D28" s="370">
        <v>8</v>
      </c>
      <c r="E28" s="370">
        <v>18</v>
      </c>
      <c r="F28" s="370">
        <v>18</v>
      </c>
      <c r="G28" s="370">
        <v>14</v>
      </c>
      <c r="H28" s="370">
        <v>30</v>
      </c>
      <c r="I28" s="223"/>
      <c r="J28" s="223"/>
      <c r="K28" s="223"/>
      <c r="L28" s="436">
        <f t="shared" si="0"/>
        <v>99</v>
      </c>
      <c r="M28" s="433">
        <v>79</v>
      </c>
      <c r="N28" s="370">
        <v>4</v>
      </c>
      <c r="O28" s="370">
        <v>9</v>
      </c>
      <c r="P28" s="370">
        <v>7</v>
      </c>
      <c r="Q28" s="370">
        <v>15</v>
      </c>
      <c r="R28" s="370">
        <v>13</v>
      </c>
      <c r="S28" s="370">
        <v>17</v>
      </c>
      <c r="T28" s="223"/>
      <c r="U28" s="223"/>
      <c r="V28" s="223"/>
      <c r="W28" s="436">
        <f t="shared" si="1"/>
        <v>65</v>
      </c>
    </row>
    <row r="29" spans="2:23">
      <c r="B29" s="433">
        <v>27</v>
      </c>
      <c r="C29" s="370">
        <v>10</v>
      </c>
      <c r="D29" s="370">
        <v>2</v>
      </c>
      <c r="E29" s="370">
        <v>15</v>
      </c>
      <c r="F29" s="370">
        <v>11</v>
      </c>
      <c r="G29" s="370">
        <v>15</v>
      </c>
      <c r="H29" s="370">
        <v>33</v>
      </c>
      <c r="I29" s="223"/>
      <c r="J29" s="223"/>
      <c r="K29" s="223"/>
      <c r="L29" s="436">
        <f t="shared" si="0"/>
        <v>86</v>
      </c>
      <c r="M29" s="433">
        <v>80</v>
      </c>
      <c r="N29" s="370">
        <v>9</v>
      </c>
      <c r="O29" s="370">
        <v>5</v>
      </c>
      <c r="P29" s="370">
        <v>10</v>
      </c>
      <c r="Q29" s="370">
        <v>15</v>
      </c>
      <c r="R29" s="370">
        <v>10</v>
      </c>
      <c r="S29" s="370">
        <v>8</v>
      </c>
      <c r="T29" s="223"/>
      <c r="U29" s="223"/>
      <c r="V29" s="223"/>
      <c r="W29" s="436">
        <f t="shared" si="1"/>
        <v>57</v>
      </c>
    </row>
    <row r="30" spans="2:23">
      <c r="B30" s="433">
        <v>28</v>
      </c>
      <c r="C30" s="370">
        <v>8</v>
      </c>
      <c r="D30" s="370">
        <v>11</v>
      </c>
      <c r="E30" s="370">
        <v>11</v>
      </c>
      <c r="F30" s="370">
        <v>20</v>
      </c>
      <c r="G30" s="370">
        <v>6</v>
      </c>
      <c r="H30" s="370">
        <v>34</v>
      </c>
      <c r="I30" s="223"/>
      <c r="J30" s="223"/>
      <c r="K30" s="223"/>
      <c r="L30" s="436">
        <f t="shared" si="0"/>
        <v>90</v>
      </c>
      <c r="M30" s="433">
        <v>81</v>
      </c>
      <c r="N30" s="370">
        <v>7</v>
      </c>
      <c r="O30" s="370">
        <v>3</v>
      </c>
      <c r="P30" s="370">
        <v>7</v>
      </c>
      <c r="Q30" s="370">
        <v>6</v>
      </c>
      <c r="R30" s="370">
        <v>11</v>
      </c>
      <c r="S30" s="370">
        <v>12</v>
      </c>
      <c r="T30" s="223"/>
      <c r="U30" s="223"/>
      <c r="V30" s="223"/>
      <c r="W30" s="436">
        <f t="shared" si="1"/>
        <v>46</v>
      </c>
    </row>
    <row r="31" spans="2:23">
      <c r="B31" s="433">
        <v>29</v>
      </c>
      <c r="C31" s="370">
        <v>15</v>
      </c>
      <c r="D31" s="370">
        <v>5</v>
      </c>
      <c r="E31" s="370">
        <v>11</v>
      </c>
      <c r="F31" s="370">
        <v>19</v>
      </c>
      <c r="G31" s="370">
        <v>11</v>
      </c>
      <c r="H31" s="370">
        <v>36</v>
      </c>
      <c r="I31" s="223"/>
      <c r="J31" s="223"/>
      <c r="K31" s="223"/>
      <c r="L31" s="436">
        <f t="shared" si="0"/>
        <v>97</v>
      </c>
      <c r="M31" s="433">
        <v>82</v>
      </c>
      <c r="N31" s="370">
        <v>8</v>
      </c>
      <c r="O31" s="370">
        <v>3</v>
      </c>
      <c r="P31" s="370">
        <v>4</v>
      </c>
      <c r="Q31" s="370">
        <v>12</v>
      </c>
      <c r="R31" s="370">
        <v>8</v>
      </c>
      <c r="S31" s="370">
        <v>8</v>
      </c>
      <c r="T31" s="223"/>
      <c r="U31" s="223"/>
      <c r="V31" s="223"/>
      <c r="W31" s="436">
        <f t="shared" si="1"/>
        <v>43</v>
      </c>
    </row>
    <row r="32" spans="2:23">
      <c r="B32" s="433">
        <v>30</v>
      </c>
      <c r="C32" s="370">
        <v>10</v>
      </c>
      <c r="D32" s="370">
        <v>5</v>
      </c>
      <c r="E32" s="370">
        <v>16</v>
      </c>
      <c r="F32" s="370">
        <v>11</v>
      </c>
      <c r="G32" s="370">
        <v>7</v>
      </c>
      <c r="H32" s="370">
        <v>24</v>
      </c>
      <c r="I32" s="223"/>
      <c r="J32" s="223"/>
      <c r="K32" s="223"/>
      <c r="L32" s="436">
        <f t="shared" si="0"/>
        <v>73</v>
      </c>
      <c r="M32" s="433">
        <v>83</v>
      </c>
      <c r="N32" s="370">
        <v>7</v>
      </c>
      <c r="O32" s="370">
        <v>4</v>
      </c>
      <c r="P32" s="370">
        <v>6</v>
      </c>
      <c r="Q32" s="370">
        <v>16</v>
      </c>
      <c r="R32" s="370">
        <v>10</v>
      </c>
      <c r="S32" s="370">
        <v>11</v>
      </c>
      <c r="T32" s="223"/>
      <c r="U32" s="223"/>
      <c r="V32" s="223"/>
      <c r="W32" s="436">
        <f t="shared" si="1"/>
        <v>54</v>
      </c>
    </row>
    <row r="33" spans="2:23">
      <c r="B33" s="433">
        <v>31</v>
      </c>
      <c r="C33" s="370">
        <v>15</v>
      </c>
      <c r="D33" s="370">
        <v>10</v>
      </c>
      <c r="E33" s="370">
        <v>15</v>
      </c>
      <c r="F33" s="370">
        <v>20</v>
      </c>
      <c r="G33" s="370">
        <v>12</v>
      </c>
      <c r="H33" s="370">
        <v>30</v>
      </c>
      <c r="I33" s="223"/>
      <c r="J33" s="223"/>
      <c r="K33" s="223"/>
      <c r="L33" s="436">
        <f t="shared" si="0"/>
        <v>102</v>
      </c>
      <c r="M33" s="433">
        <v>84</v>
      </c>
      <c r="N33" s="370">
        <v>3</v>
      </c>
      <c r="O33" s="370">
        <v>2</v>
      </c>
      <c r="P33" s="370">
        <v>0</v>
      </c>
      <c r="Q33" s="370">
        <v>11</v>
      </c>
      <c r="R33" s="370">
        <v>7</v>
      </c>
      <c r="S33" s="370">
        <v>9</v>
      </c>
      <c r="T33" s="223"/>
      <c r="U33" s="223"/>
      <c r="V33" s="223"/>
      <c r="W33" s="436">
        <f t="shared" si="1"/>
        <v>32</v>
      </c>
    </row>
    <row r="34" spans="2:23">
      <c r="B34" s="433">
        <v>32</v>
      </c>
      <c r="C34" s="370">
        <v>13</v>
      </c>
      <c r="D34" s="370">
        <v>7</v>
      </c>
      <c r="E34" s="370">
        <v>14</v>
      </c>
      <c r="F34" s="370">
        <v>19</v>
      </c>
      <c r="G34" s="370">
        <v>14</v>
      </c>
      <c r="H34" s="370">
        <v>31</v>
      </c>
      <c r="I34" s="223"/>
      <c r="J34" s="223"/>
      <c r="K34" s="223"/>
      <c r="L34" s="436">
        <f t="shared" si="0"/>
        <v>98</v>
      </c>
      <c r="M34" s="433">
        <v>85</v>
      </c>
      <c r="N34" s="370">
        <v>7</v>
      </c>
      <c r="O34" s="370">
        <v>3</v>
      </c>
      <c r="P34" s="370">
        <v>4</v>
      </c>
      <c r="Q34" s="370">
        <v>12</v>
      </c>
      <c r="R34" s="370">
        <v>7</v>
      </c>
      <c r="S34" s="370">
        <v>6</v>
      </c>
      <c r="T34" s="223"/>
      <c r="U34" s="223"/>
      <c r="V34" s="223"/>
      <c r="W34" s="436">
        <f t="shared" si="1"/>
        <v>39</v>
      </c>
    </row>
    <row r="35" spans="2:23">
      <c r="B35" s="433">
        <v>33</v>
      </c>
      <c r="C35" s="370">
        <v>16</v>
      </c>
      <c r="D35" s="370">
        <v>8</v>
      </c>
      <c r="E35" s="370">
        <v>16</v>
      </c>
      <c r="F35" s="370">
        <v>14</v>
      </c>
      <c r="G35" s="370">
        <v>10</v>
      </c>
      <c r="H35" s="370">
        <v>41</v>
      </c>
      <c r="I35" s="223"/>
      <c r="J35" s="223"/>
      <c r="K35" s="223"/>
      <c r="L35" s="436">
        <f t="shared" si="0"/>
        <v>105</v>
      </c>
      <c r="M35" s="433">
        <v>86</v>
      </c>
      <c r="N35" s="370">
        <v>5</v>
      </c>
      <c r="O35" s="370">
        <v>2</v>
      </c>
      <c r="P35" s="370">
        <v>1</v>
      </c>
      <c r="Q35" s="370">
        <v>6</v>
      </c>
      <c r="R35" s="370">
        <v>6</v>
      </c>
      <c r="S35" s="370">
        <v>3</v>
      </c>
      <c r="T35" s="223"/>
      <c r="U35" s="223"/>
      <c r="V35" s="223"/>
      <c r="W35" s="436">
        <f t="shared" si="1"/>
        <v>23</v>
      </c>
    </row>
    <row r="36" spans="2:23">
      <c r="B36" s="433">
        <v>34</v>
      </c>
      <c r="C36" s="370">
        <v>13</v>
      </c>
      <c r="D36" s="370">
        <v>10</v>
      </c>
      <c r="E36" s="370">
        <v>8</v>
      </c>
      <c r="F36" s="370">
        <v>16</v>
      </c>
      <c r="G36" s="370">
        <v>22</v>
      </c>
      <c r="H36" s="370">
        <v>24</v>
      </c>
      <c r="I36" s="223"/>
      <c r="J36" s="223"/>
      <c r="K36" s="223"/>
      <c r="L36" s="436">
        <f t="shared" si="0"/>
        <v>93</v>
      </c>
      <c r="M36" s="433">
        <v>87</v>
      </c>
      <c r="N36" s="370">
        <v>3</v>
      </c>
      <c r="O36" s="370">
        <v>2</v>
      </c>
      <c r="P36" s="370">
        <v>6</v>
      </c>
      <c r="Q36" s="370">
        <v>5</v>
      </c>
      <c r="R36" s="370">
        <v>10</v>
      </c>
      <c r="S36" s="370">
        <v>2</v>
      </c>
      <c r="T36" s="223"/>
      <c r="U36" s="223"/>
      <c r="V36" s="223"/>
      <c r="W36" s="436">
        <f t="shared" si="1"/>
        <v>28</v>
      </c>
    </row>
    <row r="37" spans="2:23">
      <c r="B37" s="433">
        <v>35</v>
      </c>
      <c r="C37" s="370">
        <v>21</v>
      </c>
      <c r="D37" s="370">
        <v>5</v>
      </c>
      <c r="E37" s="370">
        <v>16</v>
      </c>
      <c r="F37" s="370">
        <v>23</v>
      </c>
      <c r="G37" s="370">
        <v>10</v>
      </c>
      <c r="H37" s="370">
        <v>34</v>
      </c>
      <c r="I37" s="223"/>
      <c r="J37" s="223"/>
      <c r="K37" s="223"/>
      <c r="L37" s="436">
        <f t="shared" si="0"/>
        <v>109</v>
      </c>
      <c r="M37" s="433">
        <v>88</v>
      </c>
      <c r="N37" s="370">
        <v>5</v>
      </c>
      <c r="O37" s="370">
        <v>2</v>
      </c>
      <c r="P37" s="370">
        <v>2</v>
      </c>
      <c r="Q37" s="370">
        <v>10</v>
      </c>
      <c r="R37" s="370">
        <v>8</v>
      </c>
      <c r="S37" s="370">
        <v>2</v>
      </c>
      <c r="T37" s="223"/>
      <c r="U37" s="223"/>
      <c r="V37" s="223"/>
      <c r="W37" s="436">
        <f t="shared" si="1"/>
        <v>29</v>
      </c>
    </row>
    <row r="38" spans="2:23">
      <c r="B38" s="433">
        <v>36</v>
      </c>
      <c r="C38" s="370">
        <v>29</v>
      </c>
      <c r="D38" s="370">
        <v>13</v>
      </c>
      <c r="E38" s="370">
        <v>13</v>
      </c>
      <c r="F38" s="370">
        <v>18</v>
      </c>
      <c r="G38" s="370">
        <v>22</v>
      </c>
      <c r="H38" s="370">
        <v>31</v>
      </c>
      <c r="I38" s="223"/>
      <c r="J38" s="223"/>
      <c r="K38" s="223"/>
      <c r="L38" s="436">
        <f t="shared" si="0"/>
        <v>126</v>
      </c>
      <c r="M38" s="433">
        <v>89</v>
      </c>
      <c r="N38" s="370">
        <v>4</v>
      </c>
      <c r="O38" s="370">
        <v>3</v>
      </c>
      <c r="P38" s="370">
        <v>1</v>
      </c>
      <c r="Q38" s="370">
        <v>2</v>
      </c>
      <c r="R38" s="370">
        <v>5</v>
      </c>
      <c r="S38" s="370">
        <v>3</v>
      </c>
      <c r="T38" s="223"/>
      <c r="U38" s="223"/>
      <c r="V38" s="223"/>
      <c r="W38" s="436">
        <f t="shared" si="1"/>
        <v>18</v>
      </c>
    </row>
    <row r="39" spans="2:23">
      <c r="B39" s="433">
        <v>37</v>
      </c>
      <c r="C39" s="370">
        <v>21</v>
      </c>
      <c r="D39" s="370">
        <v>12</v>
      </c>
      <c r="E39" s="370">
        <v>11</v>
      </c>
      <c r="F39" s="370">
        <v>17</v>
      </c>
      <c r="G39" s="370">
        <v>16</v>
      </c>
      <c r="H39" s="370">
        <v>29</v>
      </c>
      <c r="I39" s="223"/>
      <c r="J39" s="223"/>
      <c r="K39" s="223"/>
      <c r="L39" s="436">
        <f t="shared" si="0"/>
        <v>106</v>
      </c>
      <c r="M39" s="433">
        <v>90</v>
      </c>
      <c r="N39" s="370">
        <v>3</v>
      </c>
      <c r="O39" s="370">
        <v>1</v>
      </c>
      <c r="P39" s="370">
        <v>3</v>
      </c>
      <c r="Q39" s="370">
        <v>13</v>
      </c>
      <c r="R39" s="370">
        <v>3</v>
      </c>
      <c r="S39" s="370">
        <v>4</v>
      </c>
      <c r="T39" s="223"/>
      <c r="U39" s="223"/>
      <c r="V39" s="223"/>
      <c r="W39" s="436">
        <f t="shared" si="1"/>
        <v>27</v>
      </c>
    </row>
    <row r="40" spans="2:23">
      <c r="B40" s="433">
        <v>38</v>
      </c>
      <c r="C40" s="370">
        <v>18</v>
      </c>
      <c r="D40" s="370">
        <v>7</v>
      </c>
      <c r="E40" s="370">
        <v>16</v>
      </c>
      <c r="F40" s="370">
        <v>17</v>
      </c>
      <c r="G40" s="370">
        <v>21</v>
      </c>
      <c r="H40" s="370">
        <v>32</v>
      </c>
      <c r="I40" s="223"/>
      <c r="J40" s="223"/>
      <c r="K40" s="223"/>
      <c r="L40" s="436">
        <f t="shared" si="0"/>
        <v>111</v>
      </c>
      <c r="M40" s="433">
        <v>91</v>
      </c>
      <c r="N40" s="370">
        <v>1</v>
      </c>
      <c r="O40" s="370">
        <v>2</v>
      </c>
      <c r="P40" s="370">
        <v>0</v>
      </c>
      <c r="Q40" s="370">
        <v>5</v>
      </c>
      <c r="R40" s="370">
        <v>5</v>
      </c>
      <c r="S40" s="370">
        <v>4</v>
      </c>
      <c r="T40" s="223"/>
      <c r="U40" s="223"/>
      <c r="V40" s="223"/>
      <c r="W40" s="436">
        <f t="shared" si="1"/>
        <v>17</v>
      </c>
    </row>
    <row r="41" spans="2:23">
      <c r="B41" s="433">
        <v>39</v>
      </c>
      <c r="C41" s="370">
        <v>21</v>
      </c>
      <c r="D41" s="370">
        <v>10</v>
      </c>
      <c r="E41" s="370">
        <v>18</v>
      </c>
      <c r="F41" s="370">
        <v>28</v>
      </c>
      <c r="G41" s="370">
        <v>13</v>
      </c>
      <c r="H41" s="370">
        <v>27</v>
      </c>
      <c r="I41" s="223"/>
      <c r="J41" s="223"/>
      <c r="K41" s="223"/>
      <c r="L41" s="436">
        <f t="shared" si="0"/>
        <v>117</v>
      </c>
      <c r="M41" s="433">
        <v>92</v>
      </c>
      <c r="N41" s="370">
        <v>1</v>
      </c>
      <c r="O41" s="370">
        <v>0</v>
      </c>
      <c r="P41" s="370">
        <v>0</v>
      </c>
      <c r="Q41" s="370">
        <v>2</v>
      </c>
      <c r="R41" s="370">
        <v>2</v>
      </c>
      <c r="S41" s="370">
        <v>2</v>
      </c>
      <c r="T41" s="223"/>
      <c r="U41" s="223"/>
      <c r="V41" s="223"/>
      <c r="W41" s="436">
        <f t="shared" si="1"/>
        <v>7</v>
      </c>
    </row>
    <row r="42" spans="2:23">
      <c r="B42" s="433">
        <v>40</v>
      </c>
      <c r="C42" s="370">
        <v>21</v>
      </c>
      <c r="D42" s="370">
        <v>13</v>
      </c>
      <c r="E42" s="370">
        <v>20</v>
      </c>
      <c r="F42" s="370">
        <v>17</v>
      </c>
      <c r="G42" s="370">
        <v>18</v>
      </c>
      <c r="H42" s="370">
        <v>31</v>
      </c>
      <c r="I42" s="223"/>
      <c r="J42" s="223"/>
      <c r="K42" s="223"/>
      <c r="L42" s="436">
        <f t="shared" si="0"/>
        <v>120</v>
      </c>
      <c r="M42" s="433">
        <v>93</v>
      </c>
      <c r="N42" s="370">
        <v>1</v>
      </c>
      <c r="O42" s="370">
        <v>0</v>
      </c>
      <c r="P42" s="370">
        <v>1</v>
      </c>
      <c r="Q42" s="370">
        <v>2</v>
      </c>
      <c r="R42" s="370">
        <v>3</v>
      </c>
      <c r="S42" s="370">
        <v>3</v>
      </c>
      <c r="T42" s="223"/>
      <c r="U42" s="223"/>
      <c r="V42" s="223"/>
      <c r="W42" s="436">
        <f t="shared" si="1"/>
        <v>10</v>
      </c>
    </row>
    <row r="43" spans="2:23">
      <c r="B43" s="433">
        <v>41</v>
      </c>
      <c r="C43" s="370">
        <v>15</v>
      </c>
      <c r="D43" s="370">
        <v>16</v>
      </c>
      <c r="E43" s="370">
        <v>16</v>
      </c>
      <c r="F43" s="370">
        <v>25</v>
      </c>
      <c r="G43" s="370">
        <v>21</v>
      </c>
      <c r="H43" s="370">
        <v>31</v>
      </c>
      <c r="I43" s="223"/>
      <c r="J43" s="223"/>
      <c r="K43" s="223"/>
      <c r="L43" s="436">
        <f t="shared" si="0"/>
        <v>124</v>
      </c>
      <c r="M43" s="433">
        <v>94</v>
      </c>
      <c r="N43" s="370">
        <v>0</v>
      </c>
      <c r="O43" s="370">
        <v>2</v>
      </c>
      <c r="P43" s="370">
        <v>0</v>
      </c>
      <c r="Q43" s="370">
        <v>4</v>
      </c>
      <c r="R43" s="370">
        <v>1</v>
      </c>
      <c r="S43" s="370">
        <v>0</v>
      </c>
      <c r="T43" s="223"/>
      <c r="U43" s="223"/>
      <c r="V43" s="223"/>
      <c r="W43" s="436">
        <f t="shared" si="1"/>
        <v>7</v>
      </c>
    </row>
    <row r="44" spans="2:23">
      <c r="B44" s="433">
        <v>42</v>
      </c>
      <c r="C44" s="370">
        <v>21</v>
      </c>
      <c r="D44" s="370">
        <v>8</v>
      </c>
      <c r="E44" s="370">
        <v>11</v>
      </c>
      <c r="F44" s="370">
        <v>30</v>
      </c>
      <c r="G44" s="370">
        <v>19</v>
      </c>
      <c r="H44" s="370">
        <v>25</v>
      </c>
      <c r="I44" s="223"/>
      <c r="J44" s="223"/>
      <c r="K44" s="223"/>
      <c r="L44" s="436">
        <f t="shared" si="0"/>
        <v>114</v>
      </c>
      <c r="M44" s="433">
        <v>95</v>
      </c>
      <c r="N44" s="370">
        <v>1</v>
      </c>
      <c r="O44" s="370">
        <v>0</v>
      </c>
      <c r="P44" s="370">
        <v>0</v>
      </c>
      <c r="Q44" s="370">
        <v>2</v>
      </c>
      <c r="R44" s="370">
        <v>2</v>
      </c>
      <c r="S44" s="370">
        <v>1</v>
      </c>
      <c r="T44" s="223"/>
      <c r="U44" s="223"/>
      <c r="V44" s="223"/>
      <c r="W44" s="436">
        <f t="shared" si="1"/>
        <v>6</v>
      </c>
    </row>
    <row r="45" spans="2:23">
      <c r="B45" s="433">
        <v>43</v>
      </c>
      <c r="C45" s="370">
        <v>19</v>
      </c>
      <c r="D45" s="370">
        <v>10</v>
      </c>
      <c r="E45" s="370">
        <v>18</v>
      </c>
      <c r="F45" s="370">
        <v>19</v>
      </c>
      <c r="G45" s="370">
        <v>20</v>
      </c>
      <c r="H45" s="370">
        <v>36</v>
      </c>
      <c r="I45" s="223"/>
      <c r="J45" s="223"/>
      <c r="K45" s="223"/>
      <c r="L45" s="436">
        <f t="shared" si="0"/>
        <v>122</v>
      </c>
      <c r="M45" s="433">
        <v>96</v>
      </c>
      <c r="N45" s="370">
        <v>0</v>
      </c>
      <c r="O45" s="370">
        <v>0</v>
      </c>
      <c r="P45" s="370">
        <v>0</v>
      </c>
      <c r="Q45" s="370">
        <v>1</v>
      </c>
      <c r="R45" s="370">
        <v>0</v>
      </c>
      <c r="S45" s="370">
        <v>0</v>
      </c>
      <c r="T45" s="223"/>
      <c r="U45" s="223"/>
      <c r="V45" s="223"/>
      <c r="W45" s="436">
        <f t="shared" si="1"/>
        <v>1</v>
      </c>
    </row>
    <row r="46" spans="2:23">
      <c r="B46" s="433">
        <v>44</v>
      </c>
      <c r="C46" s="370">
        <v>14</v>
      </c>
      <c r="D46" s="370">
        <v>9</v>
      </c>
      <c r="E46" s="370">
        <v>21</v>
      </c>
      <c r="F46" s="370">
        <v>25</v>
      </c>
      <c r="G46" s="370">
        <v>12</v>
      </c>
      <c r="H46" s="370">
        <v>27</v>
      </c>
      <c r="I46" s="223"/>
      <c r="J46" s="223"/>
      <c r="K46" s="223"/>
      <c r="L46" s="436">
        <f t="shared" si="0"/>
        <v>108</v>
      </c>
      <c r="M46" s="433">
        <v>97</v>
      </c>
      <c r="N46" s="370">
        <v>0</v>
      </c>
      <c r="O46" s="370">
        <v>0</v>
      </c>
      <c r="P46" s="370">
        <v>0</v>
      </c>
      <c r="Q46" s="370">
        <v>1</v>
      </c>
      <c r="R46" s="370">
        <v>1</v>
      </c>
      <c r="S46" s="370">
        <v>0</v>
      </c>
      <c r="T46" s="223"/>
      <c r="U46" s="223"/>
      <c r="V46" s="223"/>
      <c r="W46" s="436">
        <f t="shared" si="1"/>
        <v>2</v>
      </c>
    </row>
    <row r="47" spans="2:23">
      <c r="B47" s="433">
        <v>45</v>
      </c>
      <c r="C47" s="370">
        <v>21</v>
      </c>
      <c r="D47" s="370">
        <v>12</v>
      </c>
      <c r="E47" s="370">
        <v>19</v>
      </c>
      <c r="F47" s="370">
        <v>19</v>
      </c>
      <c r="G47" s="370">
        <v>14</v>
      </c>
      <c r="H47" s="370">
        <v>26</v>
      </c>
      <c r="I47" s="223"/>
      <c r="J47" s="223"/>
      <c r="K47" s="223"/>
      <c r="L47" s="436">
        <f t="shared" si="0"/>
        <v>111</v>
      </c>
      <c r="M47" s="433">
        <v>98</v>
      </c>
      <c r="N47" s="370">
        <v>0</v>
      </c>
      <c r="O47" s="370">
        <v>0</v>
      </c>
      <c r="P47" s="370">
        <v>0</v>
      </c>
      <c r="Q47" s="370">
        <v>1</v>
      </c>
      <c r="R47" s="370">
        <v>0</v>
      </c>
      <c r="S47" s="370">
        <v>0</v>
      </c>
      <c r="T47" s="223"/>
      <c r="U47" s="223"/>
      <c r="V47" s="223"/>
      <c r="W47" s="436">
        <f t="shared" si="1"/>
        <v>1</v>
      </c>
    </row>
    <row r="48" spans="2:23">
      <c r="B48" s="433">
        <v>46</v>
      </c>
      <c r="C48" s="370">
        <v>13</v>
      </c>
      <c r="D48" s="370">
        <v>16</v>
      </c>
      <c r="E48" s="370">
        <v>14</v>
      </c>
      <c r="F48" s="370">
        <v>23</v>
      </c>
      <c r="G48" s="370">
        <v>22</v>
      </c>
      <c r="H48" s="370">
        <v>34</v>
      </c>
      <c r="I48" s="223"/>
      <c r="J48" s="223"/>
      <c r="K48" s="223"/>
      <c r="L48" s="436">
        <f t="shared" si="0"/>
        <v>122</v>
      </c>
      <c r="M48" s="433">
        <v>99</v>
      </c>
      <c r="N48" s="370">
        <v>0</v>
      </c>
      <c r="O48" s="370">
        <v>0</v>
      </c>
      <c r="P48" s="370">
        <v>0</v>
      </c>
      <c r="Q48" s="370">
        <v>0</v>
      </c>
      <c r="R48" s="370">
        <v>0</v>
      </c>
      <c r="S48" s="370">
        <v>0</v>
      </c>
      <c r="T48" s="223"/>
      <c r="U48" s="223"/>
      <c r="V48" s="223"/>
      <c r="W48" s="436">
        <f t="shared" si="1"/>
        <v>0</v>
      </c>
    </row>
    <row r="49" spans="2:23">
      <c r="B49" s="433">
        <v>47</v>
      </c>
      <c r="C49" s="370">
        <v>25</v>
      </c>
      <c r="D49" s="370">
        <v>12</v>
      </c>
      <c r="E49" s="370">
        <v>20</v>
      </c>
      <c r="F49" s="370">
        <v>31</v>
      </c>
      <c r="G49" s="370">
        <v>24</v>
      </c>
      <c r="H49" s="370">
        <v>42</v>
      </c>
      <c r="I49" s="223"/>
      <c r="J49" s="223"/>
      <c r="K49" s="223"/>
      <c r="L49" s="436">
        <f t="shared" si="0"/>
        <v>154</v>
      </c>
      <c r="M49" s="433">
        <v>100</v>
      </c>
      <c r="N49" s="370">
        <v>0</v>
      </c>
      <c r="O49" s="370">
        <v>0</v>
      </c>
      <c r="P49" s="370">
        <v>0</v>
      </c>
      <c r="Q49" s="370">
        <v>0</v>
      </c>
      <c r="R49" s="370">
        <v>0</v>
      </c>
      <c r="S49" s="370">
        <v>0</v>
      </c>
      <c r="T49" s="223"/>
      <c r="U49" s="223"/>
      <c r="V49" s="223"/>
      <c r="W49" s="436">
        <f t="shared" si="1"/>
        <v>0</v>
      </c>
    </row>
    <row r="50" spans="2:23">
      <c r="B50" s="433">
        <v>48</v>
      </c>
      <c r="C50" s="370">
        <v>18</v>
      </c>
      <c r="D50" s="370">
        <v>7</v>
      </c>
      <c r="E50" s="370">
        <v>16</v>
      </c>
      <c r="F50" s="370">
        <v>25</v>
      </c>
      <c r="G50" s="370">
        <v>23</v>
      </c>
      <c r="H50" s="370">
        <v>52</v>
      </c>
      <c r="I50" s="223"/>
      <c r="J50" s="223"/>
      <c r="K50" s="223"/>
      <c r="L50" s="436">
        <f t="shared" si="0"/>
        <v>141</v>
      </c>
      <c r="M50" s="433">
        <v>101</v>
      </c>
      <c r="N50" s="370">
        <v>0</v>
      </c>
      <c r="O50" s="370">
        <v>0</v>
      </c>
      <c r="P50" s="370">
        <v>0</v>
      </c>
      <c r="Q50" s="370">
        <v>0</v>
      </c>
      <c r="R50" s="370">
        <v>0</v>
      </c>
      <c r="S50" s="370">
        <v>0</v>
      </c>
      <c r="T50" s="223"/>
      <c r="U50" s="223"/>
      <c r="V50" s="223"/>
      <c r="W50" s="436">
        <f t="shared" si="1"/>
        <v>0</v>
      </c>
    </row>
    <row r="51" spans="2:23">
      <c r="B51" s="433">
        <v>49</v>
      </c>
      <c r="C51" s="370">
        <v>17</v>
      </c>
      <c r="D51" s="370">
        <v>19</v>
      </c>
      <c r="E51" s="370">
        <v>21</v>
      </c>
      <c r="F51" s="370">
        <v>31</v>
      </c>
      <c r="G51" s="370">
        <v>22</v>
      </c>
      <c r="H51" s="370">
        <v>41</v>
      </c>
      <c r="I51" s="223"/>
      <c r="J51" s="223"/>
      <c r="K51" s="223"/>
      <c r="L51" s="436">
        <f t="shared" si="0"/>
        <v>151</v>
      </c>
      <c r="M51" s="433">
        <v>102</v>
      </c>
      <c r="N51" s="370">
        <v>0</v>
      </c>
      <c r="O51" s="370">
        <v>0</v>
      </c>
      <c r="P51" s="370">
        <v>0</v>
      </c>
      <c r="Q51" s="370">
        <v>0</v>
      </c>
      <c r="R51" s="370">
        <v>1</v>
      </c>
      <c r="S51" s="370">
        <v>0</v>
      </c>
      <c r="T51" s="223"/>
      <c r="U51" s="223"/>
      <c r="V51" s="223"/>
      <c r="W51" s="436">
        <f t="shared" si="1"/>
        <v>1</v>
      </c>
    </row>
    <row r="52" spans="2:23">
      <c r="B52" s="433">
        <v>50</v>
      </c>
      <c r="C52" s="370">
        <v>23</v>
      </c>
      <c r="D52" s="370">
        <v>21</v>
      </c>
      <c r="E52" s="370">
        <v>24</v>
      </c>
      <c r="F52" s="370">
        <v>18</v>
      </c>
      <c r="G52" s="370">
        <v>21</v>
      </c>
      <c r="H52" s="370">
        <v>42</v>
      </c>
      <c r="I52" s="223"/>
      <c r="J52" s="223"/>
      <c r="K52" s="223"/>
      <c r="L52" s="436">
        <f t="shared" si="0"/>
        <v>149</v>
      </c>
      <c r="M52" s="433">
        <v>103</v>
      </c>
      <c r="N52" s="370">
        <v>0</v>
      </c>
      <c r="O52" s="370">
        <v>0</v>
      </c>
      <c r="P52" s="370">
        <v>0</v>
      </c>
      <c r="Q52" s="370">
        <v>0</v>
      </c>
      <c r="R52" s="370">
        <v>0</v>
      </c>
      <c r="S52" s="370">
        <v>0</v>
      </c>
      <c r="T52" s="223"/>
      <c r="U52" s="223"/>
      <c r="V52" s="223"/>
      <c r="W52" s="436">
        <f t="shared" si="1"/>
        <v>0</v>
      </c>
    </row>
    <row r="53" spans="2:23">
      <c r="B53" s="433">
        <v>51</v>
      </c>
      <c r="C53" s="370">
        <v>15</v>
      </c>
      <c r="D53" s="370">
        <v>19</v>
      </c>
      <c r="E53" s="370">
        <v>17</v>
      </c>
      <c r="F53" s="370">
        <v>36</v>
      </c>
      <c r="G53" s="370">
        <v>21</v>
      </c>
      <c r="H53" s="370">
        <v>44</v>
      </c>
      <c r="I53" s="223"/>
      <c r="J53" s="223"/>
      <c r="K53" s="223"/>
      <c r="L53" s="436">
        <f t="shared" si="0"/>
        <v>152</v>
      </c>
      <c r="M53" s="432" t="s">
        <v>51</v>
      </c>
      <c r="N53" s="370">
        <v>0</v>
      </c>
      <c r="O53" s="370">
        <v>0</v>
      </c>
      <c r="P53" s="370">
        <v>0</v>
      </c>
      <c r="Q53" s="370">
        <v>0</v>
      </c>
      <c r="R53" s="370">
        <v>0</v>
      </c>
      <c r="S53" s="370">
        <v>0</v>
      </c>
      <c r="T53" s="223"/>
      <c r="U53" s="223"/>
      <c r="V53" s="223"/>
      <c r="W53" s="436">
        <f t="shared" si="1"/>
        <v>0</v>
      </c>
    </row>
    <row r="54" spans="2:23">
      <c r="B54" s="434">
        <v>52</v>
      </c>
      <c r="C54" s="370">
        <v>16</v>
      </c>
      <c r="D54" s="370">
        <v>10</v>
      </c>
      <c r="E54" s="370">
        <v>19</v>
      </c>
      <c r="F54" s="370">
        <v>38</v>
      </c>
      <c r="G54" s="370">
        <v>23</v>
      </c>
      <c r="H54" s="370">
        <v>38</v>
      </c>
      <c r="I54" s="224"/>
      <c r="J54" s="224"/>
      <c r="K54" s="224"/>
      <c r="L54" s="436">
        <f t="shared" si="0"/>
        <v>144</v>
      </c>
      <c r="M54" s="432" t="s">
        <v>54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370">
        <v>0</v>
      </c>
      <c r="T54" s="225"/>
      <c r="U54" s="225"/>
      <c r="V54" s="225"/>
      <c r="W54" s="436">
        <f t="shared" si="1"/>
        <v>0</v>
      </c>
    </row>
    <row r="55" spans="2:23">
      <c r="B55" s="89"/>
      <c r="C55" s="88"/>
      <c r="D55" s="88"/>
      <c r="E55" s="88"/>
      <c r="F55" s="88"/>
      <c r="G55" s="88"/>
      <c r="H55" s="88"/>
      <c r="I55" s="88"/>
      <c r="J55" s="88"/>
      <c r="K55" s="88"/>
      <c r="L55" s="90"/>
      <c r="M55" s="438" t="s">
        <v>52</v>
      </c>
      <c r="N55" s="439">
        <f t="shared" ref="N55:S55" si="2">SUM(N2:N54,C2:C54)</f>
        <v>1072</v>
      </c>
      <c r="O55" s="439">
        <f t="shared" si="2"/>
        <v>760</v>
      </c>
      <c r="P55" s="439">
        <f t="shared" si="2"/>
        <v>1021</v>
      </c>
      <c r="Q55" s="439">
        <f t="shared" si="2"/>
        <v>1605</v>
      </c>
      <c r="R55" s="439">
        <f t="shared" si="2"/>
        <v>1266</v>
      </c>
      <c r="S55" s="437">
        <f t="shared" si="2"/>
        <v>2210</v>
      </c>
      <c r="T55" s="437"/>
      <c r="U55" s="437"/>
      <c r="V55" s="437"/>
      <c r="W55" s="437">
        <f t="shared" si="1"/>
        <v>7934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  <ignoredError sqref="L3:L54 W2:W52" formulaRange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W55"/>
  <sheetViews>
    <sheetView view="pageLayout" zoomScale="70" zoomScaleNormal="100" zoomScalePageLayoutView="70" workbookViewId="0">
      <selection activeCell="R22" sqref="R22"/>
    </sheetView>
  </sheetViews>
  <sheetFormatPr defaultColWidth="7.625" defaultRowHeight="13.5"/>
  <cols>
    <col min="1" max="1" width="7.625" style="48"/>
    <col min="2" max="2" width="7.625" style="49" customWidth="1"/>
    <col min="3" max="12" width="7.625" style="50" customWidth="1"/>
    <col min="13" max="16384" width="7.625" style="48"/>
  </cols>
  <sheetData>
    <row r="1" spans="2:23">
      <c r="B1" s="432" t="s">
        <v>53</v>
      </c>
      <c r="C1" s="435" t="s">
        <v>39</v>
      </c>
      <c r="D1" s="435" t="s">
        <v>20</v>
      </c>
      <c r="E1" s="435" t="s">
        <v>21</v>
      </c>
      <c r="F1" s="435" t="s">
        <v>22</v>
      </c>
      <c r="G1" s="435" t="s">
        <v>23</v>
      </c>
      <c r="H1" s="435" t="s">
        <v>24</v>
      </c>
      <c r="I1" s="435"/>
      <c r="J1" s="435"/>
      <c r="K1" s="435"/>
      <c r="L1" s="435" t="s">
        <v>1</v>
      </c>
      <c r="M1" s="432" t="s">
        <v>53</v>
      </c>
      <c r="N1" s="435" t="s">
        <v>39</v>
      </c>
      <c r="O1" s="435" t="s">
        <v>20</v>
      </c>
      <c r="P1" s="435" t="s">
        <v>21</v>
      </c>
      <c r="Q1" s="435" t="s">
        <v>22</v>
      </c>
      <c r="R1" s="435" t="s">
        <v>23</v>
      </c>
      <c r="S1" s="435" t="s">
        <v>24</v>
      </c>
      <c r="T1" s="435"/>
      <c r="U1" s="435"/>
      <c r="V1" s="435"/>
      <c r="W1" s="435" t="s">
        <v>1</v>
      </c>
    </row>
    <row r="2" spans="2:23">
      <c r="B2" s="433" t="s">
        <v>78</v>
      </c>
      <c r="C2" s="370">
        <v>11</v>
      </c>
      <c r="D2" s="370">
        <v>9</v>
      </c>
      <c r="E2" s="370">
        <v>7</v>
      </c>
      <c r="F2" s="370">
        <v>7</v>
      </c>
      <c r="G2" s="370">
        <v>8</v>
      </c>
      <c r="H2" s="370">
        <v>17</v>
      </c>
      <c r="I2" s="223"/>
      <c r="J2" s="223"/>
      <c r="K2" s="223"/>
      <c r="L2" s="436">
        <f>SUM(C2:K2)</f>
        <v>59</v>
      </c>
      <c r="M2" s="433">
        <v>53</v>
      </c>
      <c r="N2" s="370">
        <v>14</v>
      </c>
      <c r="O2" s="370">
        <v>12</v>
      </c>
      <c r="P2" s="370">
        <v>16</v>
      </c>
      <c r="Q2" s="370">
        <v>23</v>
      </c>
      <c r="R2" s="370">
        <v>25</v>
      </c>
      <c r="S2" s="370">
        <v>32</v>
      </c>
      <c r="T2" s="223"/>
      <c r="U2" s="223"/>
      <c r="V2" s="223"/>
      <c r="W2" s="436">
        <f>SUM(N2:V2)</f>
        <v>122</v>
      </c>
    </row>
    <row r="3" spans="2:23">
      <c r="B3" s="433">
        <v>1</v>
      </c>
      <c r="C3" s="370">
        <v>8</v>
      </c>
      <c r="D3" s="370">
        <v>5</v>
      </c>
      <c r="E3" s="370">
        <v>4</v>
      </c>
      <c r="F3" s="370">
        <v>9</v>
      </c>
      <c r="G3" s="370">
        <v>9</v>
      </c>
      <c r="H3" s="370">
        <v>12</v>
      </c>
      <c r="I3" s="223"/>
      <c r="J3" s="223"/>
      <c r="K3" s="223"/>
      <c r="L3" s="436">
        <f t="shared" ref="L3:L54" si="0">SUM(C3:K3)</f>
        <v>47</v>
      </c>
      <c r="M3" s="433">
        <v>54</v>
      </c>
      <c r="N3" s="370">
        <v>11</v>
      </c>
      <c r="O3" s="370">
        <v>10</v>
      </c>
      <c r="P3" s="370">
        <v>9</v>
      </c>
      <c r="Q3" s="370">
        <v>17</v>
      </c>
      <c r="R3" s="370">
        <v>13</v>
      </c>
      <c r="S3" s="370">
        <v>20</v>
      </c>
      <c r="T3" s="223"/>
      <c r="U3" s="223"/>
      <c r="V3" s="223"/>
      <c r="W3" s="436">
        <f t="shared" ref="W3:W55" si="1">SUM(N3:V3)</f>
        <v>80</v>
      </c>
    </row>
    <row r="4" spans="2:23">
      <c r="B4" s="433">
        <v>2</v>
      </c>
      <c r="C4" s="370">
        <v>11</v>
      </c>
      <c r="D4" s="370">
        <v>1</v>
      </c>
      <c r="E4" s="370">
        <v>9</v>
      </c>
      <c r="F4" s="370">
        <v>18</v>
      </c>
      <c r="G4" s="370">
        <v>15</v>
      </c>
      <c r="H4" s="370">
        <v>12</v>
      </c>
      <c r="I4" s="223"/>
      <c r="J4" s="223"/>
      <c r="K4" s="223"/>
      <c r="L4" s="436">
        <f t="shared" si="0"/>
        <v>66</v>
      </c>
      <c r="M4" s="433">
        <v>55</v>
      </c>
      <c r="N4" s="370">
        <v>17</v>
      </c>
      <c r="O4" s="370">
        <v>17</v>
      </c>
      <c r="P4" s="370">
        <v>16</v>
      </c>
      <c r="Q4" s="370">
        <v>24</v>
      </c>
      <c r="R4" s="370">
        <v>24</v>
      </c>
      <c r="S4" s="370">
        <v>32</v>
      </c>
      <c r="T4" s="223"/>
      <c r="U4" s="223"/>
      <c r="V4" s="223"/>
      <c r="W4" s="436">
        <f t="shared" si="1"/>
        <v>130</v>
      </c>
    </row>
    <row r="5" spans="2:23">
      <c r="B5" s="433">
        <v>3</v>
      </c>
      <c r="C5" s="370">
        <v>3</v>
      </c>
      <c r="D5" s="370">
        <v>5</v>
      </c>
      <c r="E5" s="370">
        <v>7</v>
      </c>
      <c r="F5" s="370">
        <v>5</v>
      </c>
      <c r="G5" s="370">
        <v>10</v>
      </c>
      <c r="H5" s="370">
        <v>14</v>
      </c>
      <c r="I5" s="223"/>
      <c r="J5" s="223"/>
      <c r="K5" s="223"/>
      <c r="L5" s="436">
        <f t="shared" si="0"/>
        <v>44</v>
      </c>
      <c r="M5" s="433">
        <v>56</v>
      </c>
      <c r="N5" s="370">
        <v>16</v>
      </c>
      <c r="O5" s="370">
        <v>9</v>
      </c>
      <c r="P5" s="370">
        <v>10</v>
      </c>
      <c r="Q5" s="370">
        <v>26</v>
      </c>
      <c r="R5" s="370">
        <v>15</v>
      </c>
      <c r="S5" s="370">
        <v>31</v>
      </c>
      <c r="T5" s="223"/>
      <c r="U5" s="223"/>
      <c r="V5" s="223"/>
      <c r="W5" s="436">
        <f t="shared" si="1"/>
        <v>107</v>
      </c>
    </row>
    <row r="6" spans="2:23">
      <c r="B6" s="433">
        <v>4</v>
      </c>
      <c r="C6" s="370">
        <v>20</v>
      </c>
      <c r="D6" s="370">
        <v>6</v>
      </c>
      <c r="E6" s="370">
        <v>10</v>
      </c>
      <c r="F6" s="370">
        <v>7</v>
      </c>
      <c r="G6" s="370">
        <v>12</v>
      </c>
      <c r="H6" s="370">
        <v>17</v>
      </c>
      <c r="I6" s="223"/>
      <c r="J6" s="223"/>
      <c r="K6" s="223"/>
      <c r="L6" s="436">
        <f t="shared" si="0"/>
        <v>72</v>
      </c>
      <c r="M6" s="433">
        <v>57</v>
      </c>
      <c r="N6" s="370">
        <v>16</v>
      </c>
      <c r="O6" s="370">
        <v>9</v>
      </c>
      <c r="P6" s="370">
        <v>8</v>
      </c>
      <c r="Q6" s="370">
        <v>28</v>
      </c>
      <c r="R6" s="370">
        <v>28</v>
      </c>
      <c r="S6" s="370">
        <v>25</v>
      </c>
      <c r="T6" s="223"/>
      <c r="U6" s="223"/>
      <c r="V6" s="223"/>
      <c r="W6" s="436">
        <f t="shared" si="1"/>
        <v>114</v>
      </c>
    </row>
    <row r="7" spans="2:23">
      <c r="B7" s="433">
        <v>5</v>
      </c>
      <c r="C7" s="370">
        <v>15</v>
      </c>
      <c r="D7" s="370">
        <v>8</v>
      </c>
      <c r="E7" s="370">
        <v>11</v>
      </c>
      <c r="F7" s="370">
        <v>12</v>
      </c>
      <c r="G7" s="370">
        <v>7</v>
      </c>
      <c r="H7" s="370">
        <v>18</v>
      </c>
      <c r="I7" s="223"/>
      <c r="J7" s="223"/>
      <c r="K7" s="223"/>
      <c r="L7" s="436">
        <f t="shared" si="0"/>
        <v>71</v>
      </c>
      <c r="M7" s="433">
        <v>58</v>
      </c>
      <c r="N7" s="370">
        <v>21</v>
      </c>
      <c r="O7" s="370">
        <v>2</v>
      </c>
      <c r="P7" s="370">
        <v>11</v>
      </c>
      <c r="Q7" s="370">
        <v>19</v>
      </c>
      <c r="R7" s="370">
        <v>13</v>
      </c>
      <c r="S7" s="370">
        <v>29</v>
      </c>
      <c r="T7" s="223"/>
      <c r="U7" s="223"/>
      <c r="V7" s="223"/>
      <c r="W7" s="436">
        <f t="shared" si="1"/>
        <v>95</v>
      </c>
    </row>
    <row r="8" spans="2:23">
      <c r="B8" s="433">
        <v>6</v>
      </c>
      <c r="C8" s="370">
        <v>14</v>
      </c>
      <c r="D8" s="370">
        <v>7</v>
      </c>
      <c r="E8" s="370">
        <v>9</v>
      </c>
      <c r="F8" s="370">
        <v>10</v>
      </c>
      <c r="G8" s="370">
        <v>8</v>
      </c>
      <c r="H8" s="370">
        <v>16</v>
      </c>
      <c r="I8" s="223"/>
      <c r="J8" s="223"/>
      <c r="K8" s="223"/>
      <c r="L8" s="436">
        <f t="shared" si="0"/>
        <v>64</v>
      </c>
      <c r="M8" s="433">
        <v>59</v>
      </c>
      <c r="N8" s="370">
        <v>17</v>
      </c>
      <c r="O8" s="370">
        <v>9</v>
      </c>
      <c r="P8" s="370">
        <v>10</v>
      </c>
      <c r="Q8" s="370">
        <v>20</v>
      </c>
      <c r="R8" s="370">
        <v>22</v>
      </c>
      <c r="S8" s="370">
        <v>19</v>
      </c>
      <c r="T8" s="223"/>
      <c r="U8" s="223"/>
      <c r="V8" s="223"/>
      <c r="W8" s="436">
        <f t="shared" si="1"/>
        <v>97</v>
      </c>
    </row>
    <row r="9" spans="2:23">
      <c r="B9" s="433">
        <v>7</v>
      </c>
      <c r="C9" s="370">
        <v>7</v>
      </c>
      <c r="D9" s="370">
        <v>14</v>
      </c>
      <c r="E9" s="370">
        <v>3</v>
      </c>
      <c r="F9" s="370">
        <v>16</v>
      </c>
      <c r="G9" s="370">
        <v>9</v>
      </c>
      <c r="H9" s="370">
        <v>12</v>
      </c>
      <c r="I9" s="223"/>
      <c r="J9" s="223"/>
      <c r="K9" s="223"/>
      <c r="L9" s="436">
        <f t="shared" si="0"/>
        <v>61</v>
      </c>
      <c r="M9" s="433">
        <v>60</v>
      </c>
      <c r="N9" s="370">
        <v>16</v>
      </c>
      <c r="O9" s="370">
        <v>10</v>
      </c>
      <c r="P9" s="370">
        <v>12</v>
      </c>
      <c r="Q9" s="370">
        <v>15</v>
      </c>
      <c r="R9" s="370">
        <v>15</v>
      </c>
      <c r="S9" s="370">
        <v>29</v>
      </c>
      <c r="T9" s="223"/>
      <c r="U9" s="223"/>
      <c r="V9" s="223"/>
      <c r="W9" s="436">
        <f t="shared" si="1"/>
        <v>97</v>
      </c>
    </row>
    <row r="10" spans="2:23">
      <c r="B10" s="433">
        <v>8</v>
      </c>
      <c r="C10" s="370">
        <v>15</v>
      </c>
      <c r="D10" s="370">
        <v>12</v>
      </c>
      <c r="E10" s="370">
        <v>9</v>
      </c>
      <c r="F10" s="370">
        <v>12</v>
      </c>
      <c r="G10" s="370">
        <v>8</v>
      </c>
      <c r="H10" s="370">
        <v>11</v>
      </c>
      <c r="I10" s="223"/>
      <c r="J10" s="223"/>
      <c r="K10" s="223"/>
      <c r="L10" s="436">
        <f t="shared" si="0"/>
        <v>67</v>
      </c>
      <c r="M10" s="433">
        <v>61</v>
      </c>
      <c r="N10" s="370">
        <v>12</v>
      </c>
      <c r="O10" s="370">
        <v>7</v>
      </c>
      <c r="P10" s="370">
        <v>15</v>
      </c>
      <c r="Q10" s="370">
        <v>23</v>
      </c>
      <c r="R10" s="370">
        <v>13</v>
      </c>
      <c r="S10" s="370">
        <v>19</v>
      </c>
      <c r="T10" s="223"/>
      <c r="U10" s="223"/>
      <c r="V10" s="223"/>
      <c r="W10" s="436">
        <f t="shared" si="1"/>
        <v>89</v>
      </c>
    </row>
    <row r="11" spans="2:23">
      <c r="B11" s="433">
        <v>9</v>
      </c>
      <c r="C11" s="370">
        <v>11</v>
      </c>
      <c r="D11" s="370">
        <v>13</v>
      </c>
      <c r="E11" s="370">
        <v>9</v>
      </c>
      <c r="F11" s="370">
        <v>14</v>
      </c>
      <c r="G11" s="370">
        <v>6</v>
      </c>
      <c r="H11" s="370">
        <v>14</v>
      </c>
      <c r="I11" s="223"/>
      <c r="J11" s="223"/>
      <c r="K11" s="223"/>
      <c r="L11" s="436">
        <f t="shared" si="0"/>
        <v>67</v>
      </c>
      <c r="M11" s="433">
        <v>62</v>
      </c>
      <c r="N11" s="370">
        <v>10</v>
      </c>
      <c r="O11" s="370">
        <v>6</v>
      </c>
      <c r="P11" s="370">
        <v>16</v>
      </c>
      <c r="Q11" s="370">
        <v>12</v>
      </c>
      <c r="R11" s="370">
        <v>16</v>
      </c>
      <c r="S11" s="370">
        <v>17</v>
      </c>
      <c r="T11" s="223"/>
      <c r="U11" s="223"/>
      <c r="V11" s="223"/>
      <c r="W11" s="436">
        <f t="shared" si="1"/>
        <v>77</v>
      </c>
    </row>
    <row r="12" spans="2:23">
      <c r="B12" s="433">
        <v>10</v>
      </c>
      <c r="C12" s="370">
        <v>9</v>
      </c>
      <c r="D12" s="370">
        <v>9</v>
      </c>
      <c r="E12" s="370">
        <v>15</v>
      </c>
      <c r="F12" s="370">
        <v>12</v>
      </c>
      <c r="G12" s="370">
        <v>6</v>
      </c>
      <c r="H12" s="370">
        <v>7</v>
      </c>
      <c r="I12" s="223"/>
      <c r="J12" s="223"/>
      <c r="K12" s="223"/>
      <c r="L12" s="436">
        <f t="shared" si="0"/>
        <v>58</v>
      </c>
      <c r="M12" s="433">
        <v>63</v>
      </c>
      <c r="N12" s="370">
        <v>11</v>
      </c>
      <c r="O12" s="370">
        <v>12</v>
      </c>
      <c r="P12" s="370">
        <v>4</v>
      </c>
      <c r="Q12" s="370">
        <v>22</v>
      </c>
      <c r="R12" s="370">
        <v>9</v>
      </c>
      <c r="S12" s="370">
        <v>16</v>
      </c>
      <c r="T12" s="223"/>
      <c r="U12" s="223"/>
      <c r="V12" s="223"/>
      <c r="W12" s="436">
        <f t="shared" si="1"/>
        <v>74</v>
      </c>
    </row>
    <row r="13" spans="2:23">
      <c r="B13" s="433">
        <v>11</v>
      </c>
      <c r="C13" s="370">
        <v>8</v>
      </c>
      <c r="D13" s="370">
        <v>5</v>
      </c>
      <c r="E13" s="370">
        <v>12</v>
      </c>
      <c r="F13" s="370">
        <v>15</v>
      </c>
      <c r="G13" s="370">
        <v>6</v>
      </c>
      <c r="H13" s="370">
        <v>15</v>
      </c>
      <c r="I13" s="223"/>
      <c r="J13" s="223"/>
      <c r="K13" s="223"/>
      <c r="L13" s="436">
        <f t="shared" si="0"/>
        <v>61</v>
      </c>
      <c r="M13" s="433">
        <v>64</v>
      </c>
      <c r="N13" s="370">
        <v>9</v>
      </c>
      <c r="O13" s="370">
        <v>8</v>
      </c>
      <c r="P13" s="370">
        <v>10</v>
      </c>
      <c r="Q13" s="370">
        <v>8</v>
      </c>
      <c r="R13" s="370">
        <v>13</v>
      </c>
      <c r="S13" s="370">
        <v>16</v>
      </c>
      <c r="T13" s="223"/>
      <c r="U13" s="223"/>
      <c r="V13" s="223"/>
      <c r="W13" s="436">
        <f t="shared" si="1"/>
        <v>64</v>
      </c>
    </row>
    <row r="14" spans="2:23">
      <c r="B14" s="433">
        <v>12</v>
      </c>
      <c r="C14" s="370">
        <v>8</v>
      </c>
      <c r="D14" s="370">
        <v>9</v>
      </c>
      <c r="E14" s="370">
        <v>6</v>
      </c>
      <c r="F14" s="370">
        <v>24</v>
      </c>
      <c r="G14" s="370">
        <v>11</v>
      </c>
      <c r="H14" s="370">
        <v>14</v>
      </c>
      <c r="I14" s="223"/>
      <c r="J14" s="223"/>
      <c r="K14" s="223"/>
      <c r="L14" s="436">
        <f t="shared" si="0"/>
        <v>72</v>
      </c>
      <c r="M14" s="433">
        <v>65</v>
      </c>
      <c r="N14" s="370">
        <v>4</v>
      </c>
      <c r="O14" s="370">
        <v>8</v>
      </c>
      <c r="P14" s="370">
        <v>9</v>
      </c>
      <c r="Q14" s="370">
        <v>23</v>
      </c>
      <c r="R14" s="370">
        <v>18</v>
      </c>
      <c r="S14" s="370">
        <v>24</v>
      </c>
      <c r="T14" s="223"/>
      <c r="U14" s="223"/>
      <c r="V14" s="223"/>
      <c r="W14" s="436">
        <f t="shared" si="1"/>
        <v>86</v>
      </c>
    </row>
    <row r="15" spans="2:23">
      <c r="B15" s="433">
        <v>13</v>
      </c>
      <c r="C15" s="370">
        <v>3</v>
      </c>
      <c r="D15" s="370">
        <v>4</v>
      </c>
      <c r="E15" s="370">
        <v>12</v>
      </c>
      <c r="F15" s="370">
        <v>17</v>
      </c>
      <c r="G15" s="370">
        <v>8</v>
      </c>
      <c r="H15" s="370">
        <v>11</v>
      </c>
      <c r="I15" s="223"/>
      <c r="J15" s="223"/>
      <c r="K15" s="223"/>
      <c r="L15" s="436">
        <f t="shared" si="0"/>
        <v>55</v>
      </c>
      <c r="M15" s="433">
        <v>66</v>
      </c>
      <c r="N15" s="370">
        <v>7</v>
      </c>
      <c r="O15" s="370">
        <v>4</v>
      </c>
      <c r="P15" s="370">
        <v>10</v>
      </c>
      <c r="Q15" s="370">
        <v>23</v>
      </c>
      <c r="R15" s="370">
        <v>8</v>
      </c>
      <c r="S15" s="370">
        <v>16</v>
      </c>
      <c r="T15" s="223"/>
      <c r="U15" s="223"/>
      <c r="V15" s="223"/>
      <c r="W15" s="436">
        <f t="shared" si="1"/>
        <v>68</v>
      </c>
    </row>
    <row r="16" spans="2:23">
      <c r="B16" s="433">
        <v>14</v>
      </c>
      <c r="C16" s="370">
        <v>7</v>
      </c>
      <c r="D16" s="370">
        <v>4</v>
      </c>
      <c r="E16" s="370">
        <v>8</v>
      </c>
      <c r="F16" s="370">
        <v>10</v>
      </c>
      <c r="G16" s="370">
        <v>5</v>
      </c>
      <c r="H16" s="370">
        <v>17</v>
      </c>
      <c r="I16" s="223"/>
      <c r="J16" s="223"/>
      <c r="K16" s="223"/>
      <c r="L16" s="436">
        <f t="shared" si="0"/>
        <v>51</v>
      </c>
      <c r="M16" s="433">
        <v>67</v>
      </c>
      <c r="N16" s="370">
        <v>13</v>
      </c>
      <c r="O16" s="370">
        <v>12</v>
      </c>
      <c r="P16" s="370">
        <v>6</v>
      </c>
      <c r="Q16" s="370">
        <v>21</v>
      </c>
      <c r="R16" s="370">
        <v>7</v>
      </c>
      <c r="S16" s="370">
        <v>26</v>
      </c>
      <c r="T16" s="223"/>
      <c r="U16" s="223"/>
      <c r="V16" s="223"/>
      <c r="W16" s="436">
        <f t="shared" si="1"/>
        <v>85</v>
      </c>
    </row>
    <row r="17" spans="2:23">
      <c r="B17" s="433">
        <v>15</v>
      </c>
      <c r="C17" s="370">
        <v>6</v>
      </c>
      <c r="D17" s="370">
        <v>6</v>
      </c>
      <c r="E17" s="370">
        <v>6</v>
      </c>
      <c r="F17" s="370">
        <v>10</v>
      </c>
      <c r="G17" s="370">
        <v>7</v>
      </c>
      <c r="H17" s="370">
        <v>12</v>
      </c>
      <c r="I17" s="223"/>
      <c r="J17" s="223"/>
      <c r="K17" s="223"/>
      <c r="L17" s="436">
        <f t="shared" si="0"/>
        <v>47</v>
      </c>
      <c r="M17" s="433">
        <v>68</v>
      </c>
      <c r="N17" s="370">
        <v>10</v>
      </c>
      <c r="O17" s="370">
        <v>9</v>
      </c>
      <c r="P17" s="370">
        <v>12</v>
      </c>
      <c r="Q17" s="370">
        <v>21</v>
      </c>
      <c r="R17" s="370">
        <v>19</v>
      </c>
      <c r="S17" s="370">
        <v>11</v>
      </c>
      <c r="T17" s="223"/>
      <c r="U17" s="223"/>
      <c r="V17" s="223"/>
      <c r="W17" s="436">
        <f t="shared" si="1"/>
        <v>82</v>
      </c>
    </row>
    <row r="18" spans="2:23">
      <c r="B18" s="433">
        <v>16</v>
      </c>
      <c r="C18" s="370">
        <v>6</v>
      </c>
      <c r="D18" s="370">
        <v>8</v>
      </c>
      <c r="E18" s="370">
        <v>7</v>
      </c>
      <c r="F18" s="370">
        <v>13</v>
      </c>
      <c r="G18" s="370">
        <v>7</v>
      </c>
      <c r="H18" s="370">
        <v>19</v>
      </c>
      <c r="I18" s="223"/>
      <c r="J18" s="223"/>
      <c r="K18" s="223"/>
      <c r="L18" s="436">
        <f t="shared" si="0"/>
        <v>60</v>
      </c>
      <c r="M18" s="433">
        <v>69</v>
      </c>
      <c r="N18" s="370">
        <v>5</v>
      </c>
      <c r="O18" s="370">
        <v>8</v>
      </c>
      <c r="P18" s="370">
        <v>6</v>
      </c>
      <c r="Q18" s="370">
        <v>9</v>
      </c>
      <c r="R18" s="370">
        <v>25</v>
      </c>
      <c r="S18" s="370">
        <v>18</v>
      </c>
      <c r="T18" s="223"/>
      <c r="U18" s="223"/>
      <c r="V18" s="223"/>
      <c r="W18" s="436">
        <f t="shared" si="1"/>
        <v>71</v>
      </c>
    </row>
    <row r="19" spans="2:23">
      <c r="B19" s="433">
        <v>17</v>
      </c>
      <c r="C19" s="370">
        <v>4</v>
      </c>
      <c r="D19" s="370">
        <v>8</v>
      </c>
      <c r="E19" s="370">
        <v>12</v>
      </c>
      <c r="F19" s="370">
        <v>16</v>
      </c>
      <c r="G19" s="370">
        <v>15</v>
      </c>
      <c r="H19" s="370">
        <v>15</v>
      </c>
      <c r="I19" s="223"/>
      <c r="J19" s="223"/>
      <c r="K19" s="223"/>
      <c r="L19" s="436">
        <f t="shared" si="0"/>
        <v>70</v>
      </c>
      <c r="M19" s="433">
        <v>70</v>
      </c>
      <c r="N19" s="370">
        <v>15</v>
      </c>
      <c r="O19" s="370">
        <v>11</v>
      </c>
      <c r="P19" s="370">
        <v>4</v>
      </c>
      <c r="Q19" s="370">
        <v>25</v>
      </c>
      <c r="R19" s="370">
        <v>18</v>
      </c>
      <c r="S19" s="370">
        <v>15</v>
      </c>
      <c r="T19" s="223"/>
      <c r="U19" s="223"/>
      <c r="V19" s="223"/>
      <c r="W19" s="436">
        <f t="shared" si="1"/>
        <v>88</v>
      </c>
    </row>
    <row r="20" spans="2:23">
      <c r="B20" s="433">
        <v>18</v>
      </c>
      <c r="C20" s="370">
        <v>6</v>
      </c>
      <c r="D20" s="370">
        <v>5</v>
      </c>
      <c r="E20" s="370">
        <v>3</v>
      </c>
      <c r="F20" s="370">
        <v>14</v>
      </c>
      <c r="G20" s="370">
        <v>9</v>
      </c>
      <c r="H20" s="370">
        <v>15</v>
      </c>
      <c r="I20" s="223"/>
      <c r="J20" s="223"/>
      <c r="K20" s="223"/>
      <c r="L20" s="436">
        <f t="shared" si="0"/>
        <v>52</v>
      </c>
      <c r="M20" s="433">
        <v>71</v>
      </c>
      <c r="N20" s="370">
        <v>12</v>
      </c>
      <c r="O20" s="370">
        <v>8</v>
      </c>
      <c r="P20" s="370">
        <v>5</v>
      </c>
      <c r="Q20" s="370">
        <v>34</v>
      </c>
      <c r="R20" s="370">
        <v>16</v>
      </c>
      <c r="S20" s="370">
        <v>34</v>
      </c>
      <c r="T20" s="223"/>
      <c r="U20" s="223"/>
      <c r="V20" s="223"/>
      <c r="W20" s="436">
        <f t="shared" si="1"/>
        <v>109</v>
      </c>
    </row>
    <row r="21" spans="2:23">
      <c r="B21" s="433">
        <v>19</v>
      </c>
      <c r="C21" s="370">
        <v>9</v>
      </c>
      <c r="D21" s="370">
        <v>9</v>
      </c>
      <c r="E21" s="370">
        <v>16</v>
      </c>
      <c r="F21" s="370">
        <v>23</v>
      </c>
      <c r="G21" s="370">
        <v>9</v>
      </c>
      <c r="H21" s="370">
        <v>34</v>
      </c>
      <c r="I21" s="223"/>
      <c r="J21" s="223"/>
      <c r="K21" s="223"/>
      <c r="L21" s="436">
        <f t="shared" si="0"/>
        <v>100</v>
      </c>
      <c r="M21" s="433">
        <v>72</v>
      </c>
      <c r="N21" s="370">
        <v>9</v>
      </c>
      <c r="O21" s="370">
        <v>10</v>
      </c>
      <c r="P21" s="370">
        <v>19</v>
      </c>
      <c r="Q21" s="370">
        <v>38</v>
      </c>
      <c r="R21" s="370">
        <v>27</v>
      </c>
      <c r="S21" s="370">
        <v>25</v>
      </c>
      <c r="T21" s="223"/>
      <c r="U21" s="223"/>
      <c r="V21" s="223"/>
      <c r="W21" s="436">
        <f t="shared" si="1"/>
        <v>128</v>
      </c>
    </row>
    <row r="22" spans="2:23">
      <c r="B22" s="433">
        <v>20</v>
      </c>
      <c r="C22" s="370">
        <v>4</v>
      </c>
      <c r="D22" s="370">
        <v>13</v>
      </c>
      <c r="E22" s="370">
        <v>20</v>
      </c>
      <c r="F22" s="370">
        <v>20</v>
      </c>
      <c r="G22" s="370">
        <v>11</v>
      </c>
      <c r="H22" s="370">
        <v>32</v>
      </c>
      <c r="I22" s="223"/>
      <c r="J22" s="223"/>
      <c r="K22" s="223"/>
      <c r="L22" s="436">
        <f t="shared" si="0"/>
        <v>100</v>
      </c>
      <c r="M22" s="433">
        <v>73</v>
      </c>
      <c r="N22" s="370">
        <v>15</v>
      </c>
      <c r="O22" s="370">
        <v>12</v>
      </c>
      <c r="P22" s="370">
        <v>15</v>
      </c>
      <c r="Q22" s="370">
        <v>14</v>
      </c>
      <c r="R22" s="370">
        <v>22</v>
      </c>
      <c r="S22" s="370">
        <v>22</v>
      </c>
      <c r="T22" s="223"/>
      <c r="U22" s="223"/>
      <c r="V22" s="223"/>
      <c r="W22" s="436">
        <f t="shared" si="1"/>
        <v>100</v>
      </c>
    </row>
    <row r="23" spans="2:23">
      <c r="B23" s="433">
        <v>21</v>
      </c>
      <c r="C23" s="370">
        <v>5</v>
      </c>
      <c r="D23" s="370">
        <v>7</v>
      </c>
      <c r="E23" s="370">
        <v>12</v>
      </c>
      <c r="F23" s="370">
        <v>21</v>
      </c>
      <c r="G23" s="370">
        <v>14</v>
      </c>
      <c r="H23" s="370">
        <v>42</v>
      </c>
      <c r="I23" s="223"/>
      <c r="J23" s="223"/>
      <c r="K23" s="223"/>
      <c r="L23" s="436">
        <f t="shared" si="0"/>
        <v>101</v>
      </c>
      <c r="M23" s="433">
        <v>74</v>
      </c>
      <c r="N23" s="370">
        <v>9</v>
      </c>
      <c r="O23" s="370">
        <v>7</v>
      </c>
      <c r="P23" s="370">
        <v>5</v>
      </c>
      <c r="Q23" s="370">
        <v>17</v>
      </c>
      <c r="R23" s="370">
        <v>12</v>
      </c>
      <c r="S23" s="370">
        <v>20</v>
      </c>
      <c r="T23" s="223"/>
      <c r="U23" s="223"/>
      <c r="V23" s="223"/>
      <c r="W23" s="436">
        <f t="shared" si="1"/>
        <v>70</v>
      </c>
    </row>
    <row r="24" spans="2:23">
      <c r="B24" s="433">
        <v>22</v>
      </c>
      <c r="C24" s="370">
        <v>16</v>
      </c>
      <c r="D24" s="370">
        <v>13</v>
      </c>
      <c r="E24" s="370">
        <v>15</v>
      </c>
      <c r="F24" s="370">
        <v>14</v>
      </c>
      <c r="G24" s="370">
        <v>17</v>
      </c>
      <c r="H24" s="370">
        <v>44</v>
      </c>
      <c r="I24" s="223"/>
      <c r="J24" s="223"/>
      <c r="K24" s="223"/>
      <c r="L24" s="436">
        <f t="shared" si="0"/>
        <v>119</v>
      </c>
      <c r="M24" s="433">
        <v>75</v>
      </c>
      <c r="N24" s="370">
        <v>5</v>
      </c>
      <c r="O24" s="370">
        <v>6</v>
      </c>
      <c r="P24" s="370">
        <v>8</v>
      </c>
      <c r="Q24" s="370">
        <v>15</v>
      </c>
      <c r="R24" s="370">
        <v>17</v>
      </c>
      <c r="S24" s="370">
        <v>18</v>
      </c>
      <c r="T24" s="223"/>
      <c r="U24" s="223"/>
      <c r="V24" s="223"/>
      <c r="W24" s="436">
        <f t="shared" si="1"/>
        <v>69</v>
      </c>
    </row>
    <row r="25" spans="2:23">
      <c r="B25" s="433">
        <v>23</v>
      </c>
      <c r="C25" s="370">
        <v>13</v>
      </c>
      <c r="D25" s="370">
        <v>10</v>
      </c>
      <c r="E25" s="370">
        <v>18</v>
      </c>
      <c r="F25" s="370">
        <v>18</v>
      </c>
      <c r="G25" s="370">
        <v>13</v>
      </c>
      <c r="H25" s="370">
        <v>50</v>
      </c>
      <c r="I25" s="223"/>
      <c r="J25" s="223"/>
      <c r="K25" s="223"/>
      <c r="L25" s="436">
        <f t="shared" si="0"/>
        <v>122</v>
      </c>
      <c r="M25" s="433">
        <v>76</v>
      </c>
      <c r="N25" s="370">
        <v>7</v>
      </c>
      <c r="O25" s="370">
        <v>9</v>
      </c>
      <c r="P25" s="370">
        <v>10</v>
      </c>
      <c r="Q25" s="370">
        <v>17</v>
      </c>
      <c r="R25" s="370">
        <v>17</v>
      </c>
      <c r="S25" s="370">
        <v>19</v>
      </c>
      <c r="T25" s="223"/>
      <c r="U25" s="223"/>
      <c r="V25" s="223"/>
      <c r="W25" s="436">
        <f t="shared" si="1"/>
        <v>79</v>
      </c>
    </row>
    <row r="26" spans="2:23">
      <c r="B26" s="433">
        <v>24</v>
      </c>
      <c r="C26" s="370">
        <v>15</v>
      </c>
      <c r="D26" s="370">
        <v>17</v>
      </c>
      <c r="E26" s="370">
        <v>15</v>
      </c>
      <c r="F26" s="370">
        <v>20</v>
      </c>
      <c r="G26" s="370">
        <v>19</v>
      </c>
      <c r="H26" s="370">
        <v>46</v>
      </c>
      <c r="I26" s="223"/>
      <c r="J26" s="223"/>
      <c r="K26" s="223"/>
      <c r="L26" s="436">
        <f t="shared" si="0"/>
        <v>132</v>
      </c>
      <c r="M26" s="433">
        <v>77</v>
      </c>
      <c r="N26" s="370">
        <v>13</v>
      </c>
      <c r="O26" s="370">
        <v>6</v>
      </c>
      <c r="P26" s="370">
        <v>11</v>
      </c>
      <c r="Q26" s="370">
        <v>25</v>
      </c>
      <c r="R26" s="370">
        <v>18</v>
      </c>
      <c r="S26" s="370">
        <v>19</v>
      </c>
      <c r="T26" s="223"/>
      <c r="U26" s="223"/>
      <c r="V26" s="223"/>
      <c r="W26" s="436">
        <f t="shared" si="1"/>
        <v>92</v>
      </c>
    </row>
    <row r="27" spans="2:23">
      <c r="B27" s="433">
        <v>25</v>
      </c>
      <c r="C27" s="370">
        <v>14</v>
      </c>
      <c r="D27" s="370">
        <v>11</v>
      </c>
      <c r="E27" s="370">
        <v>14</v>
      </c>
      <c r="F27" s="370">
        <v>9</v>
      </c>
      <c r="G27" s="370">
        <v>10</v>
      </c>
      <c r="H27" s="370">
        <v>46</v>
      </c>
      <c r="I27" s="223"/>
      <c r="J27" s="223"/>
      <c r="K27" s="223"/>
      <c r="L27" s="436">
        <f t="shared" si="0"/>
        <v>104</v>
      </c>
      <c r="M27" s="433">
        <v>78</v>
      </c>
      <c r="N27" s="370">
        <v>8</v>
      </c>
      <c r="O27" s="370">
        <v>8</v>
      </c>
      <c r="P27" s="370">
        <v>10</v>
      </c>
      <c r="Q27" s="370">
        <v>20</v>
      </c>
      <c r="R27" s="370">
        <v>24</v>
      </c>
      <c r="S27" s="370">
        <v>14</v>
      </c>
      <c r="T27" s="223"/>
      <c r="U27" s="223"/>
      <c r="V27" s="223"/>
      <c r="W27" s="436">
        <f t="shared" si="1"/>
        <v>84</v>
      </c>
    </row>
    <row r="28" spans="2:23">
      <c r="B28" s="433">
        <v>26</v>
      </c>
      <c r="C28" s="370">
        <v>10</v>
      </c>
      <c r="D28" s="370">
        <v>11</v>
      </c>
      <c r="E28" s="370">
        <v>15</v>
      </c>
      <c r="F28" s="370">
        <v>18</v>
      </c>
      <c r="G28" s="370">
        <v>17</v>
      </c>
      <c r="H28" s="370">
        <v>34</v>
      </c>
      <c r="I28" s="223"/>
      <c r="J28" s="223"/>
      <c r="K28" s="223"/>
      <c r="L28" s="436">
        <f t="shared" si="0"/>
        <v>105</v>
      </c>
      <c r="M28" s="433">
        <v>79</v>
      </c>
      <c r="N28" s="370">
        <v>18</v>
      </c>
      <c r="O28" s="370">
        <v>5</v>
      </c>
      <c r="P28" s="370">
        <v>7</v>
      </c>
      <c r="Q28" s="370">
        <v>12</v>
      </c>
      <c r="R28" s="370">
        <v>21</v>
      </c>
      <c r="S28" s="370">
        <v>15</v>
      </c>
      <c r="T28" s="223"/>
      <c r="U28" s="223"/>
      <c r="V28" s="223"/>
      <c r="W28" s="436">
        <f t="shared" si="1"/>
        <v>78</v>
      </c>
    </row>
    <row r="29" spans="2:23">
      <c r="B29" s="433">
        <v>27</v>
      </c>
      <c r="C29" s="370">
        <v>10</v>
      </c>
      <c r="D29" s="370">
        <v>9</v>
      </c>
      <c r="E29" s="370">
        <v>10</v>
      </c>
      <c r="F29" s="370">
        <v>15</v>
      </c>
      <c r="G29" s="370">
        <v>7</v>
      </c>
      <c r="H29" s="370">
        <v>38</v>
      </c>
      <c r="I29" s="223"/>
      <c r="J29" s="223"/>
      <c r="K29" s="223"/>
      <c r="L29" s="436">
        <f t="shared" si="0"/>
        <v>89</v>
      </c>
      <c r="M29" s="433">
        <v>80</v>
      </c>
      <c r="N29" s="370">
        <v>8</v>
      </c>
      <c r="O29" s="370">
        <v>9</v>
      </c>
      <c r="P29" s="370">
        <v>10</v>
      </c>
      <c r="Q29" s="370">
        <v>17</v>
      </c>
      <c r="R29" s="370">
        <v>18</v>
      </c>
      <c r="S29" s="370">
        <v>13</v>
      </c>
      <c r="T29" s="223"/>
      <c r="U29" s="223"/>
      <c r="V29" s="223"/>
      <c r="W29" s="436">
        <f t="shared" si="1"/>
        <v>75</v>
      </c>
    </row>
    <row r="30" spans="2:23">
      <c r="B30" s="433">
        <v>28</v>
      </c>
      <c r="C30" s="370">
        <v>12</v>
      </c>
      <c r="D30" s="370">
        <v>13</v>
      </c>
      <c r="E30" s="370">
        <v>8</v>
      </c>
      <c r="F30" s="370">
        <v>12</v>
      </c>
      <c r="G30" s="370">
        <v>14</v>
      </c>
      <c r="H30" s="370">
        <v>27</v>
      </c>
      <c r="I30" s="223"/>
      <c r="J30" s="223"/>
      <c r="K30" s="223"/>
      <c r="L30" s="436">
        <f t="shared" si="0"/>
        <v>86</v>
      </c>
      <c r="M30" s="433">
        <v>81</v>
      </c>
      <c r="N30" s="370">
        <v>9</v>
      </c>
      <c r="O30" s="370">
        <v>3</v>
      </c>
      <c r="P30" s="370">
        <v>2</v>
      </c>
      <c r="Q30" s="370">
        <v>24</v>
      </c>
      <c r="R30" s="370">
        <v>14</v>
      </c>
      <c r="S30" s="370">
        <v>15</v>
      </c>
      <c r="T30" s="223"/>
      <c r="U30" s="223"/>
      <c r="V30" s="223"/>
      <c r="W30" s="436">
        <f t="shared" si="1"/>
        <v>67</v>
      </c>
    </row>
    <row r="31" spans="2:23">
      <c r="B31" s="433">
        <v>29</v>
      </c>
      <c r="C31" s="370">
        <v>12</v>
      </c>
      <c r="D31" s="370">
        <v>10</v>
      </c>
      <c r="E31" s="370">
        <v>13</v>
      </c>
      <c r="F31" s="370">
        <v>15</v>
      </c>
      <c r="G31" s="370">
        <v>8</v>
      </c>
      <c r="H31" s="370">
        <v>30</v>
      </c>
      <c r="I31" s="223"/>
      <c r="J31" s="223"/>
      <c r="K31" s="223"/>
      <c r="L31" s="436">
        <f t="shared" si="0"/>
        <v>88</v>
      </c>
      <c r="M31" s="433">
        <v>82</v>
      </c>
      <c r="N31" s="370">
        <v>6</v>
      </c>
      <c r="O31" s="370">
        <v>7</v>
      </c>
      <c r="P31" s="370">
        <v>9</v>
      </c>
      <c r="Q31" s="370">
        <v>22</v>
      </c>
      <c r="R31" s="370">
        <v>13</v>
      </c>
      <c r="S31" s="370">
        <v>12</v>
      </c>
      <c r="T31" s="223"/>
      <c r="U31" s="223"/>
      <c r="V31" s="223"/>
      <c r="W31" s="436">
        <f t="shared" si="1"/>
        <v>69</v>
      </c>
    </row>
    <row r="32" spans="2:23">
      <c r="B32" s="433">
        <v>30</v>
      </c>
      <c r="C32" s="370">
        <v>9</v>
      </c>
      <c r="D32" s="370">
        <v>10</v>
      </c>
      <c r="E32" s="370">
        <v>17</v>
      </c>
      <c r="F32" s="370">
        <v>14</v>
      </c>
      <c r="G32" s="370">
        <v>15</v>
      </c>
      <c r="H32" s="370">
        <v>35</v>
      </c>
      <c r="I32" s="223"/>
      <c r="J32" s="223"/>
      <c r="K32" s="223"/>
      <c r="L32" s="436">
        <f t="shared" si="0"/>
        <v>100</v>
      </c>
      <c r="M32" s="433">
        <v>83</v>
      </c>
      <c r="N32" s="370">
        <v>12</v>
      </c>
      <c r="O32" s="370">
        <v>1</v>
      </c>
      <c r="P32" s="370">
        <v>10</v>
      </c>
      <c r="Q32" s="370">
        <v>21</v>
      </c>
      <c r="R32" s="370">
        <v>17</v>
      </c>
      <c r="S32" s="370">
        <v>13</v>
      </c>
      <c r="T32" s="223"/>
      <c r="U32" s="223"/>
      <c r="V32" s="223"/>
      <c r="W32" s="436">
        <f t="shared" si="1"/>
        <v>74</v>
      </c>
    </row>
    <row r="33" spans="2:23">
      <c r="B33" s="433">
        <v>31</v>
      </c>
      <c r="C33" s="370">
        <v>11</v>
      </c>
      <c r="D33" s="370">
        <v>9</v>
      </c>
      <c r="E33" s="370">
        <v>10</v>
      </c>
      <c r="F33" s="370">
        <v>20</v>
      </c>
      <c r="G33" s="370">
        <v>8</v>
      </c>
      <c r="H33" s="370">
        <v>32</v>
      </c>
      <c r="I33" s="223"/>
      <c r="J33" s="223"/>
      <c r="K33" s="223"/>
      <c r="L33" s="436">
        <f t="shared" si="0"/>
        <v>90</v>
      </c>
      <c r="M33" s="433">
        <v>84</v>
      </c>
      <c r="N33" s="370">
        <v>13</v>
      </c>
      <c r="O33" s="370">
        <v>7</v>
      </c>
      <c r="P33" s="370">
        <v>9</v>
      </c>
      <c r="Q33" s="370">
        <v>20</v>
      </c>
      <c r="R33" s="370">
        <v>12</v>
      </c>
      <c r="S33" s="370">
        <v>11</v>
      </c>
      <c r="T33" s="223"/>
      <c r="U33" s="223"/>
      <c r="V33" s="223"/>
      <c r="W33" s="436">
        <f t="shared" si="1"/>
        <v>72</v>
      </c>
    </row>
    <row r="34" spans="2:23">
      <c r="B34" s="433">
        <v>32</v>
      </c>
      <c r="C34" s="370">
        <v>12</v>
      </c>
      <c r="D34" s="370">
        <v>10</v>
      </c>
      <c r="E34" s="370">
        <v>8</v>
      </c>
      <c r="F34" s="370">
        <v>16</v>
      </c>
      <c r="G34" s="370">
        <v>14</v>
      </c>
      <c r="H34" s="370">
        <v>28</v>
      </c>
      <c r="I34" s="223"/>
      <c r="J34" s="223"/>
      <c r="K34" s="223"/>
      <c r="L34" s="436">
        <f t="shared" si="0"/>
        <v>88</v>
      </c>
      <c r="M34" s="433">
        <v>85</v>
      </c>
      <c r="N34" s="370">
        <v>2</v>
      </c>
      <c r="O34" s="370">
        <v>4</v>
      </c>
      <c r="P34" s="370">
        <v>6</v>
      </c>
      <c r="Q34" s="370">
        <v>9</v>
      </c>
      <c r="R34" s="370">
        <v>11</v>
      </c>
      <c r="S34" s="370">
        <v>3</v>
      </c>
      <c r="T34" s="223"/>
      <c r="U34" s="223"/>
      <c r="V34" s="223"/>
      <c r="W34" s="436">
        <f t="shared" si="1"/>
        <v>35</v>
      </c>
    </row>
    <row r="35" spans="2:23">
      <c r="B35" s="433">
        <v>33</v>
      </c>
      <c r="C35" s="370">
        <v>14</v>
      </c>
      <c r="D35" s="370">
        <v>8</v>
      </c>
      <c r="E35" s="370">
        <v>17</v>
      </c>
      <c r="F35" s="370">
        <v>20</v>
      </c>
      <c r="G35" s="370">
        <v>12</v>
      </c>
      <c r="H35" s="370">
        <v>32</v>
      </c>
      <c r="I35" s="223"/>
      <c r="J35" s="223"/>
      <c r="K35" s="223"/>
      <c r="L35" s="436">
        <f t="shared" si="0"/>
        <v>103</v>
      </c>
      <c r="M35" s="433">
        <v>86</v>
      </c>
      <c r="N35" s="370">
        <v>5</v>
      </c>
      <c r="O35" s="370">
        <v>2</v>
      </c>
      <c r="P35" s="370">
        <v>5</v>
      </c>
      <c r="Q35" s="370">
        <v>18</v>
      </c>
      <c r="R35" s="370">
        <v>8</v>
      </c>
      <c r="S35" s="370">
        <v>10</v>
      </c>
      <c r="T35" s="223"/>
      <c r="U35" s="223"/>
      <c r="V35" s="223"/>
      <c r="W35" s="436">
        <f t="shared" si="1"/>
        <v>48</v>
      </c>
    </row>
    <row r="36" spans="2:23">
      <c r="B36" s="433">
        <v>34</v>
      </c>
      <c r="C36" s="370">
        <v>16</v>
      </c>
      <c r="D36" s="370">
        <v>11</v>
      </c>
      <c r="E36" s="370">
        <v>14</v>
      </c>
      <c r="F36" s="370">
        <v>12</v>
      </c>
      <c r="G36" s="370">
        <v>9</v>
      </c>
      <c r="H36" s="370">
        <v>34</v>
      </c>
      <c r="I36" s="223"/>
      <c r="J36" s="223"/>
      <c r="K36" s="223"/>
      <c r="L36" s="436">
        <f t="shared" si="0"/>
        <v>96</v>
      </c>
      <c r="M36" s="433">
        <v>87</v>
      </c>
      <c r="N36" s="370">
        <v>5</v>
      </c>
      <c r="O36" s="370">
        <v>3</v>
      </c>
      <c r="P36" s="370">
        <v>3</v>
      </c>
      <c r="Q36" s="370">
        <v>16</v>
      </c>
      <c r="R36" s="370">
        <v>14</v>
      </c>
      <c r="S36" s="370">
        <v>10</v>
      </c>
      <c r="T36" s="223"/>
      <c r="U36" s="223"/>
      <c r="V36" s="223"/>
      <c r="W36" s="436">
        <f t="shared" si="1"/>
        <v>51</v>
      </c>
    </row>
    <row r="37" spans="2:23">
      <c r="B37" s="433">
        <v>35</v>
      </c>
      <c r="C37" s="370">
        <v>20</v>
      </c>
      <c r="D37" s="370">
        <v>10</v>
      </c>
      <c r="E37" s="370">
        <v>16</v>
      </c>
      <c r="F37" s="370">
        <v>15</v>
      </c>
      <c r="G37" s="370">
        <v>10</v>
      </c>
      <c r="H37" s="370">
        <v>29</v>
      </c>
      <c r="I37" s="223"/>
      <c r="J37" s="223"/>
      <c r="K37" s="223"/>
      <c r="L37" s="436">
        <f t="shared" si="0"/>
        <v>100</v>
      </c>
      <c r="M37" s="433">
        <v>88</v>
      </c>
      <c r="N37" s="370">
        <v>6</v>
      </c>
      <c r="O37" s="370">
        <v>4</v>
      </c>
      <c r="P37" s="370">
        <v>18</v>
      </c>
      <c r="Q37" s="370">
        <v>14</v>
      </c>
      <c r="R37" s="370">
        <v>14</v>
      </c>
      <c r="S37" s="370">
        <v>14</v>
      </c>
      <c r="T37" s="223"/>
      <c r="U37" s="223"/>
      <c r="V37" s="223"/>
      <c r="W37" s="436">
        <f t="shared" si="1"/>
        <v>70</v>
      </c>
    </row>
    <row r="38" spans="2:23">
      <c r="B38" s="433">
        <v>36</v>
      </c>
      <c r="C38" s="370">
        <v>19</v>
      </c>
      <c r="D38" s="370">
        <v>11</v>
      </c>
      <c r="E38" s="370">
        <v>7</v>
      </c>
      <c r="F38" s="370">
        <v>25</v>
      </c>
      <c r="G38" s="370">
        <v>11</v>
      </c>
      <c r="H38" s="370">
        <v>28</v>
      </c>
      <c r="I38" s="223"/>
      <c r="J38" s="223"/>
      <c r="K38" s="223"/>
      <c r="L38" s="436">
        <f t="shared" si="0"/>
        <v>101</v>
      </c>
      <c r="M38" s="433">
        <v>89</v>
      </c>
      <c r="N38" s="370">
        <v>7</v>
      </c>
      <c r="O38" s="370">
        <v>2</v>
      </c>
      <c r="P38" s="370">
        <v>5</v>
      </c>
      <c r="Q38" s="370">
        <v>16</v>
      </c>
      <c r="R38" s="370">
        <v>8</v>
      </c>
      <c r="S38" s="370">
        <v>2</v>
      </c>
      <c r="T38" s="223"/>
      <c r="U38" s="223"/>
      <c r="V38" s="223"/>
      <c r="W38" s="436">
        <f t="shared" si="1"/>
        <v>40</v>
      </c>
    </row>
    <row r="39" spans="2:23">
      <c r="B39" s="433">
        <v>37</v>
      </c>
      <c r="C39" s="370">
        <v>16</v>
      </c>
      <c r="D39" s="370">
        <v>8</v>
      </c>
      <c r="E39" s="370">
        <v>17</v>
      </c>
      <c r="F39" s="370">
        <v>17</v>
      </c>
      <c r="G39" s="370">
        <v>16</v>
      </c>
      <c r="H39" s="370">
        <v>25</v>
      </c>
      <c r="I39" s="223"/>
      <c r="J39" s="223"/>
      <c r="K39" s="223"/>
      <c r="L39" s="436">
        <f t="shared" si="0"/>
        <v>99</v>
      </c>
      <c r="M39" s="433">
        <v>90</v>
      </c>
      <c r="N39" s="370">
        <v>5</v>
      </c>
      <c r="O39" s="370">
        <v>4</v>
      </c>
      <c r="P39" s="370">
        <v>4</v>
      </c>
      <c r="Q39" s="370">
        <v>12</v>
      </c>
      <c r="R39" s="370">
        <v>8</v>
      </c>
      <c r="S39" s="370">
        <v>10</v>
      </c>
      <c r="T39" s="223"/>
      <c r="U39" s="223"/>
      <c r="V39" s="223"/>
      <c r="W39" s="436">
        <f t="shared" si="1"/>
        <v>43</v>
      </c>
    </row>
    <row r="40" spans="2:23">
      <c r="B40" s="433">
        <v>38</v>
      </c>
      <c r="C40" s="370">
        <v>15</v>
      </c>
      <c r="D40" s="370">
        <v>13</v>
      </c>
      <c r="E40" s="370">
        <v>20</v>
      </c>
      <c r="F40" s="370">
        <v>21</v>
      </c>
      <c r="G40" s="370">
        <v>20</v>
      </c>
      <c r="H40" s="370">
        <v>35</v>
      </c>
      <c r="I40" s="223"/>
      <c r="J40" s="223"/>
      <c r="K40" s="223"/>
      <c r="L40" s="436">
        <f t="shared" si="0"/>
        <v>124</v>
      </c>
      <c r="M40" s="433">
        <v>91</v>
      </c>
      <c r="N40" s="370">
        <v>1</v>
      </c>
      <c r="O40" s="370">
        <v>0</v>
      </c>
      <c r="P40" s="370">
        <v>6</v>
      </c>
      <c r="Q40" s="370">
        <v>5</v>
      </c>
      <c r="R40" s="370">
        <v>10</v>
      </c>
      <c r="S40" s="370">
        <v>7</v>
      </c>
      <c r="T40" s="223"/>
      <c r="U40" s="223"/>
      <c r="V40" s="223"/>
      <c r="W40" s="436">
        <f t="shared" si="1"/>
        <v>29</v>
      </c>
    </row>
    <row r="41" spans="2:23">
      <c r="B41" s="433">
        <v>39</v>
      </c>
      <c r="C41" s="370">
        <v>16</v>
      </c>
      <c r="D41" s="370">
        <v>11</v>
      </c>
      <c r="E41" s="370">
        <v>15</v>
      </c>
      <c r="F41" s="370">
        <v>21</v>
      </c>
      <c r="G41" s="370">
        <v>22</v>
      </c>
      <c r="H41" s="370">
        <v>23</v>
      </c>
      <c r="I41" s="223"/>
      <c r="J41" s="223"/>
      <c r="K41" s="223"/>
      <c r="L41" s="436">
        <f t="shared" si="0"/>
        <v>108</v>
      </c>
      <c r="M41" s="433">
        <v>92</v>
      </c>
      <c r="N41" s="370">
        <v>1</v>
      </c>
      <c r="O41" s="370">
        <v>1</v>
      </c>
      <c r="P41" s="370">
        <v>2</v>
      </c>
      <c r="Q41" s="370">
        <v>7</v>
      </c>
      <c r="R41" s="370">
        <v>10</v>
      </c>
      <c r="S41" s="370">
        <v>5</v>
      </c>
      <c r="T41" s="223"/>
      <c r="U41" s="223"/>
      <c r="V41" s="223"/>
      <c r="W41" s="436">
        <f t="shared" si="1"/>
        <v>26</v>
      </c>
    </row>
    <row r="42" spans="2:23">
      <c r="B42" s="433">
        <v>40</v>
      </c>
      <c r="C42" s="370">
        <v>19</v>
      </c>
      <c r="D42" s="370">
        <v>14</v>
      </c>
      <c r="E42" s="370">
        <v>7</v>
      </c>
      <c r="F42" s="370">
        <v>25</v>
      </c>
      <c r="G42" s="370">
        <v>11</v>
      </c>
      <c r="H42" s="370">
        <v>28</v>
      </c>
      <c r="I42" s="223"/>
      <c r="J42" s="223"/>
      <c r="K42" s="223"/>
      <c r="L42" s="436">
        <f t="shared" si="0"/>
        <v>104</v>
      </c>
      <c r="M42" s="433">
        <v>93</v>
      </c>
      <c r="N42" s="370">
        <v>2</v>
      </c>
      <c r="O42" s="370">
        <v>1</v>
      </c>
      <c r="P42" s="370">
        <v>3</v>
      </c>
      <c r="Q42" s="370">
        <v>7</v>
      </c>
      <c r="R42" s="370">
        <v>1</v>
      </c>
      <c r="S42" s="370">
        <v>5</v>
      </c>
      <c r="T42" s="223"/>
      <c r="U42" s="223"/>
      <c r="V42" s="223"/>
      <c r="W42" s="436">
        <f t="shared" si="1"/>
        <v>19</v>
      </c>
    </row>
    <row r="43" spans="2:23">
      <c r="B43" s="433">
        <v>41</v>
      </c>
      <c r="C43" s="370">
        <v>22</v>
      </c>
      <c r="D43" s="370">
        <v>12</v>
      </c>
      <c r="E43" s="370">
        <v>15</v>
      </c>
      <c r="F43" s="370">
        <v>28</v>
      </c>
      <c r="G43" s="370">
        <v>16</v>
      </c>
      <c r="H43" s="370">
        <v>20</v>
      </c>
      <c r="I43" s="223"/>
      <c r="J43" s="223"/>
      <c r="K43" s="223"/>
      <c r="L43" s="436">
        <f t="shared" si="0"/>
        <v>113</v>
      </c>
      <c r="M43" s="433">
        <v>94</v>
      </c>
      <c r="N43" s="370">
        <v>5</v>
      </c>
      <c r="O43" s="370">
        <v>3</v>
      </c>
      <c r="P43" s="370">
        <v>1</v>
      </c>
      <c r="Q43" s="370">
        <v>5</v>
      </c>
      <c r="R43" s="370">
        <v>4</v>
      </c>
      <c r="S43" s="370">
        <v>1</v>
      </c>
      <c r="T43" s="223"/>
      <c r="U43" s="223"/>
      <c r="V43" s="223"/>
      <c r="W43" s="436">
        <f t="shared" si="1"/>
        <v>19</v>
      </c>
    </row>
    <row r="44" spans="2:23">
      <c r="B44" s="433">
        <v>42</v>
      </c>
      <c r="C44" s="370">
        <v>22</v>
      </c>
      <c r="D44" s="370">
        <v>11</v>
      </c>
      <c r="E44" s="370">
        <v>18</v>
      </c>
      <c r="F44" s="370">
        <v>20</v>
      </c>
      <c r="G44" s="370">
        <v>13</v>
      </c>
      <c r="H44" s="370">
        <v>25</v>
      </c>
      <c r="I44" s="223"/>
      <c r="J44" s="223"/>
      <c r="K44" s="223"/>
      <c r="L44" s="436">
        <f t="shared" si="0"/>
        <v>109</v>
      </c>
      <c r="M44" s="433">
        <v>95</v>
      </c>
      <c r="N44" s="370">
        <v>2</v>
      </c>
      <c r="O44" s="370">
        <v>0</v>
      </c>
      <c r="P44" s="370">
        <v>0</v>
      </c>
      <c r="Q44" s="370">
        <v>5</v>
      </c>
      <c r="R44" s="370">
        <v>2</v>
      </c>
      <c r="S44" s="370">
        <v>3</v>
      </c>
      <c r="T44" s="223"/>
      <c r="U44" s="223"/>
      <c r="V44" s="223"/>
      <c r="W44" s="436">
        <f t="shared" si="1"/>
        <v>12</v>
      </c>
    </row>
    <row r="45" spans="2:23">
      <c r="B45" s="433">
        <v>43</v>
      </c>
      <c r="C45" s="370">
        <v>24</v>
      </c>
      <c r="D45" s="370">
        <v>13</v>
      </c>
      <c r="E45" s="370">
        <v>14</v>
      </c>
      <c r="F45" s="370">
        <v>32</v>
      </c>
      <c r="G45" s="370">
        <v>16</v>
      </c>
      <c r="H45" s="370">
        <v>34</v>
      </c>
      <c r="I45" s="223"/>
      <c r="J45" s="223"/>
      <c r="K45" s="223"/>
      <c r="L45" s="436">
        <f t="shared" si="0"/>
        <v>133</v>
      </c>
      <c r="M45" s="433">
        <v>96</v>
      </c>
      <c r="N45" s="370">
        <v>3</v>
      </c>
      <c r="O45" s="370">
        <v>0</v>
      </c>
      <c r="P45" s="370">
        <v>1</v>
      </c>
      <c r="Q45" s="370">
        <v>4</v>
      </c>
      <c r="R45" s="370">
        <v>2</v>
      </c>
      <c r="S45" s="370">
        <v>1</v>
      </c>
      <c r="T45" s="223"/>
      <c r="U45" s="223"/>
      <c r="V45" s="223"/>
      <c r="W45" s="436">
        <f t="shared" si="1"/>
        <v>11</v>
      </c>
    </row>
    <row r="46" spans="2:23">
      <c r="B46" s="433">
        <v>44</v>
      </c>
      <c r="C46" s="370">
        <v>7</v>
      </c>
      <c r="D46" s="370">
        <v>8</v>
      </c>
      <c r="E46" s="370">
        <v>20</v>
      </c>
      <c r="F46" s="370">
        <v>21</v>
      </c>
      <c r="G46" s="370">
        <v>12</v>
      </c>
      <c r="H46" s="370">
        <v>33</v>
      </c>
      <c r="I46" s="223"/>
      <c r="J46" s="223"/>
      <c r="K46" s="223"/>
      <c r="L46" s="436">
        <f t="shared" si="0"/>
        <v>101</v>
      </c>
      <c r="M46" s="433">
        <v>97</v>
      </c>
      <c r="N46" s="370">
        <v>0</v>
      </c>
      <c r="O46" s="370">
        <v>0</v>
      </c>
      <c r="P46" s="370">
        <v>1</v>
      </c>
      <c r="Q46" s="370">
        <v>2</v>
      </c>
      <c r="R46" s="370">
        <v>4</v>
      </c>
      <c r="S46" s="370">
        <v>1</v>
      </c>
      <c r="T46" s="223"/>
      <c r="U46" s="223"/>
      <c r="V46" s="223"/>
      <c r="W46" s="436">
        <f t="shared" si="1"/>
        <v>8</v>
      </c>
    </row>
    <row r="47" spans="2:23">
      <c r="B47" s="433">
        <v>45</v>
      </c>
      <c r="C47" s="370">
        <v>13</v>
      </c>
      <c r="D47" s="370">
        <v>18</v>
      </c>
      <c r="E47" s="370">
        <v>16</v>
      </c>
      <c r="F47" s="370">
        <v>20</v>
      </c>
      <c r="G47" s="370">
        <v>29</v>
      </c>
      <c r="H47" s="370">
        <v>29</v>
      </c>
      <c r="I47" s="223"/>
      <c r="J47" s="223"/>
      <c r="K47" s="223"/>
      <c r="L47" s="436">
        <f t="shared" si="0"/>
        <v>125</v>
      </c>
      <c r="M47" s="433">
        <v>98</v>
      </c>
      <c r="N47" s="370">
        <v>0</v>
      </c>
      <c r="O47" s="370">
        <v>0</v>
      </c>
      <c r="P47" s="370">
        <v>1</v>
      </c>
      <c r="Q47" s="370">
        <v>0</v>
      </c>
      <c r="R47" s="370">
        <v>2</v>
      </c>
      <c r="S47" s="370">
        <v>1</v>
      </c>
      <c r="T47" s="223"/>
      <c r="U47" s="223"/>
      <c r="V47" s="223"/>
      <c r="W47" s="436">
        <f t="shared" si="1"/>
        <v>4</v>
      </c>
    </row>
    <row r="48" spans="2:23">
      <c r="B48" s="433">
        <v>46</v>
      </c>
      <c r="C48" s="370">
        <v>17</v>
      </c>
      <c r="D48" s="370">
        <v>15</v>
      </c>
      <c r="E48" s="370">
        <v>20</v>
      </c>
      <c r="F48" s="370">
        <v>21</v>
      </c>
      <c r="G48" s="370">
        <v>24</v>
      </c>
      <c r="H48" s="370">
        <v>30</v>
      </c>
      <c r="I48" s="223"/>
      <c r="J48" s="223"/>
      <c r="K48" s="223"/>
      <c r="L48" s="436">
        <f t="shared" si="0"/>
        <v>127</v>
      </c>
      <c r="M48" s="433">
        <v>99</v>
      </c>
      <c r="N48" s="370">
        <v>0</v>
      </c>
      <c r="O48" s="370">
        <v>0</v>
      </c>
      <c r="P48" s="370">
        <v>0</v>
      </c>
      <c r="Q48" s="370">
        <v>1</v>
      </c>
      <c r="R48" s="370">
        <v>2</v>
      </c>
      <c r="S48" s="370">
        <v>0</v>
      </c>
      <c r="T48" s="223"/>
      <c r="U48" s="223"/>
      <c r="V48" s="223"/>
      <c r="W48" s="436">
        <f t="shared" si="1"/>
        <v>3</v>
      </c>
    </row>
    <row r="49" spans="2:23">
      <c r="B49" s="433">
        <v>47</v>
      </c>
      <c r="C49" s="370">
        <v>12</v>
      </c>
      <c r="D49" s="370">
        <v>13</v>
      </c>
      <c r="E49" s="370">
        <v>18</v>
      </c>
      <c r="F49" s="370">
        <v>31</v>
      </c>
      <c r="G49" s="370">
        <v>16</v>
      </c>
      <c r="H49" s="370">
        <v>36</v>
      </c>
      <c r="I49" s="223"/>
      <c r="J49" s="223"/>
      <c r="K49" s="223"/>
      <c r="L49" s="436">
        <f t="shared" si="0"/>
        <v>126</v>
      </c>
      <c r="M49" s="433">
        <v>100</v>
      </c>
      <c r="N49" s="370">
        <v>0</v>
      </c>
      <c r="O49" s="370">
        <v>0</v>
      </c>
      <c r="P49" s="370">
        <v>0</v>
      </c>
      <c r="Q49" s="370">
        <v>0</v>
      </c>
      <c r="R49" s="370">
        <v>0</v>
      </c>
      <c r="S49" s="370">
        <v>0</v>
      </c>
      <c r="T49" s="223"/>
      <c r="U49" s="223"/>
      <c r="V49" s="223"/>
      <c r="W49" s="436">
        <f t="shared" si="1"/>
        <v>0</v>
      </c>
    </row>
    <row r="50" spans="2:23">
      <c r="B50" s="433">
        <v>48</v>
      </c>
      <c r="C50" s="370">
        <v>19</v>
      </c>
      <c r="D50" s="370">
        <v>8</v>
      </c>
      <c r="E50" s="370">
        <v>16</v>
      </c>
      <c r="F50" s="370">
        <v>32</v>
      </c>
      <c r="G50" s="370">
        <v>21</v>
      </c>
      <c r="H50" s="370">
        <v>32</v>
      </c>
      <c r="I50" s="223"/>
      <c r="J50" s="223"/>
      <c r="K50" s="223"/>
      <c r="L50" s="436">
        <f t="shared" si="0"/>
        <v>128</v>
      </c>
      <c r="M50" s="433">
        <v>101</v>
      </c>
      <c r="N50" s="370">
        <v>0</v>
      </c>
      <c r="O50" s="370">
        <v>0</v>
      </c>
      <c r="P50" s="370">
        <v>0</v>
      </c>
      <c r="Q50" s="370">
        <v>0</v>
      </c>
      <c r="R50" s="370">
        <v>1</v>
      </c>
      <c r="S50" s="370">
        <v>0</v>
      </c>
      <c r="T50" s="223"/>
      <c r="U50" s="223"/>
      <c r="V50" s="223"/>
      <c r="W50" s="436">
        <f t="shared" si="1"/>
        <v>1</v>
      </c>
    </row>
    <row r="51" spans="2:23">
      <c r="B51" s="433">
        <v>49</v>
      </c>
      <c r="C51" s="370">
        <v>20</v>
      </c>
      <c r="D51" s="370">
        <v>15</v>
      </c>
      <c r="E51" s="370">
        <v>15</v>
      </c>
      <c r="F51" s="370">
        <v>25</v>
      </c>
      <c r="G51" s="370">
        <v>22</v>
      </c>
      <c r="H51" s="370">
        <v>36</v>
      </c>
      <c r="I51" s="223"/>
      <c r="J51" s="223"/>
      <c r="K51" s="223"/>
      <c r="L51" s="436">
        <f t="shared" si="0"/>
        <v>133</v>
      </c>
      <c r="M51" s="433">
        <v>102</v>
      </c>
      <c r="N51" s="370">
        <v>0</v>
      </c>
      <c r="O51" s="370">
        <v>1</v>
      </c>
      <c r="P51" s="370">
        <v>0</v>
      </c>
      <c r="Q51" s="370">
        <v>0</v>
      </c>
      <c r="R51" s="370">
        <v>1</v>
      </c>
      <c r="S51" s="370">
        <v>2</v>
      </c>
      <c r="T51" s="223"/>
      <c r="U51" s="223"/>
      <c r="V51" s="223"/>
      <c r="W51" s="436">
        <f t="shared" si="1"/>
        <v>4</v>
      </c>
    </row>
    <row r="52" spans="2:23">
      <c r="B52" s="433">
        <v>50</v>
      </c>
      <c r="C52" s="370">
        <v>19</v>
      </c>
      <c r="D52" s="370">
        <v>17</v>
      </c>
      <c r="E52" s="370">
        <v>17</v>
      </c>
      <c r="F52" s="370">
        <v>31</v>
      </c>
      <c r="G52" s="370">
        <v>27</v>
      </c>
      <c r="H52" s="370">
        <v>24</v>
      </c>
      <c r="I52" s="223"/>
      <c r="J52" s="223"/>
      <c r="K52" s="223"/>
      <c r="L52" s="436">
        <f t="shared" si="0"/>
        <v>135</v>
      </c>
      <c r="M52" s="433">
        <v>103</v>
      </c>
      <c r="N52" s="370">
        <v>0</v>
      </c>
      <c r="O52" s="370">
        <v>0</v>
      </c>
      <c r="P52" s="370">
        <v>0</v>
      </c>
      <c r="Q52" s="370">
        <v>0</v>
      </c>
      <c r="R52" s="370">
        <v>1</v>
      </c>
      <c r="S52" s="370">
        <v>0</v>
      </c>
      <c r="T52" s="223"/>
      <c r="U52" s="223"/>
      <c r="V52" s="223"/>
      <c r="W52" s="436">
        <f t="shared" si="1"/>
        <v>1</v>
      </c>
    </row>
    <row r="53" spans="2:23">
      <c r="B53" s="433">
        <v>51</v>
      </c>
      <c r="C53" s="370">
        <v>16</v>
      </c>
      <c r="D53" s="370">
        <v>15</v>
      </c>
      <c r="E53" s="370">
        <v>10</v>
      </c>
      <c r="F53" s="370">
        <v>25</v>
      </c>
      <c r="G53" s="370">
        <v>27</v>
      </c>
      <c r="H53" s="370">
        <v>31</v>
      </c>
      <c r="I53" s="223"/>
      <c r="J53" s="223"/>
      <c r="K53" s="223"/>
      <c r="L53" s="436">
        <f t="shared" si="0"/>
        <v>124</v>
      </c>
      <c r="M53" s="432" t="s">
        <v>51</v>
      </c>
      <c r="N53" s="370">
        <v>0</v>
      </c>
      <c r="O53" s="370">
        <v>0</v>
      </c>
      <c r="P53" s="370">
        <v>0</v>
      </c>
      <c r="Q53" s="370">
        <v>1</v>
      </c>
      <c r="R53" s="370">
        <v>1</v>
      </c>
      <c r="S53" s="370">
        <v>0</v>
      </c>
      <c r="T53" s="223"/>
      <c r="U53" s="223"/>
      <c r="V53" s="223"/>
      <c r="W53" s="436">
        <f t="shared" si="1"/>
        <v>2</v>
      </c>
    </row>
    <row r="54" spans="2:23">
      <c r="B54" s="434">
        <v>52</v>
      </c>
      <c r="C54" s="370">
        <v>11</v>
      </c>
      <c r="D54" s="370">
        <v>16</v>
      </c>
      <c r="E54" s="370">
        <v>15</v>
      </c>
      <c r="F54" s="370">
        <v>33</v>
      </c>
      <c r="G54" s="370">
        <v>17</v>
      </c>
      <c r="H54" s="370">
        <v>37</v>
      </c>
      <c r="I54" s="224"/>
      <c r="J54" s="224"/>
      <c r="K54" s="224"/>
      <c r="L54" s="436">
        <f t="shared" si="0"/>
        <v>129</v>
      </c>
      <c r="M54" s="432" t="s">
        <v>54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370">
        <v>0</v>
      </c>
      <c r="T54" s="225"/>
      <c r="U54" s="225"/>
      <c r="V54" s="225"/>
      <c r="W54" s="436">
        <f t="shared" si="1"/>
        <v>0</v>
      </c>
    </row>
    <row r="55" spans="2:23">
      <c r="B55" s="89"/>
      <c r="C55" s="88"/>
      <c r="D55" s="88"/>
      <c r="E55" s="88"/>
      <c r="F55" s="88"/>
      <c r="G55" s="88"/>
      <c r="H55" s="88"/>
      <c r="I55" s="88"/>
      <c r="J55" s="88"/>
      <c r="K55" s="88"/>
      <c r="L55" s="90"/>
      <c r="M55" s="438" t="s">
        <v>52</v>
      </c>
      <c r="N55" s="439">
        <f t="shared" ref="N55:S55" si="2">SUM(N2:N54,C2:C54)</f>
        <v>1073</v>
      </c>
      <c r="O55" s="439">
        <f t="shared" si="2"/>
        <v>823</v>
      </c>
      <c r="P55" s="439">
        <f t="shared" si="2"/>
        <v>1027</v>
      </c>
      <c r="Q55" s="439">
        <f t="shared" si="2"/>
        <v>1728</v>
      </c>
      <c r="R55" s="439">
        <f t="shared" si="2"/>
        <v>1346</v>
      </c>
      <c r="S55" s="437">
        <f t="shared" si="2"/>
        <v>2107</v>
      </c>
      <c r="T55" s="437"/>
      <c r="U55" s="437"/>
      <c r="V55" s="437"/>
      <c r="W55" s="437">
        <f t="shared" si="1"/>
        <v>8104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L3:L54 W2:W52" formulaRange="1"/>
    <ignoredError sqref="B2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W55"/>
  <sheetViews>
    <sheetView view="pageLayout" zoomScale="70" zoomScaleNormal="100" zoomScalePageLayoutView="70" workbookViewId="0">
      <selection activeCell="H19" sqref="H19"/>
    </sheetView>
  </sheetViews>
  <sheetFormatPr defaultColWidth="7.625" defaultRowHeight="13.5"/>
  <cols>
    <col min="1" max="1" width="7.625" style="48"/>
    <col min="2" max="2" width="7.625" style="49" customWidth="1"/>
    <col min="3" max="12" width="7.625" style="50" customWidth="1"/>
    <col min="13" max="16384" width="7.625" style="48"/>
  </cols>
  <sheetData>
    <row r="1" spans="2:23">
      <c r="B1" s="432" t="s">
        <v>53</v>
      </c>
      <c r="C1" s="435" t="s">
        <v>39</v>
      </c>
      <c r="D1" s="435" t="s">
        <v>20</v>
      </c>
      <c r="E1" s="435" t="s">
        <v>21</v>
      </c>
      <c r="F1" s="435" t="s">
        <v>22</v>
      </c>
      <c r="G1" s="435" t="s">
        <v>23</v>
      </c>
      <c r="H1" s="435" t="s">
        <v>24</v>
      </c>
      <c r="I1" s="435" t="s">
        <v>25</v>
      </c>
      <c r="J1" s="435" t="s">
        <v>26</v>
      </c>
      <c r="K1" s="435" t="s">
        <v>27</v>
      </c>
      <c r="L1" s="435" t="s">
        <v>1</v>
      </c>
      <c r="M1" s="432" t="s">
        <v>53</v>
      </c>
      <c r="N1" s="435" t="s">
        <v>39</v>
      </c>
      <c r="O1" s="435" t="s">
        <v>20</v>
      </c>
      <c r="P1" s="435" t="s">
        <v>21</v>
      </c>
      <c r="Q1" s="435" t="s">
        <v>22</v>
      </c>
      <c r="R1" s="435" t="s">
        <v>23</v>
      </c>
      <c r="S1" s="435" t="s">
        <v>24</v>
      </c>
      <c r="T1" s="435" t="s">
        <v>25</v>
      </c>
      <c r="U1" s="435" t="s">
        <v>26</v>
      </c>
      <c r="V1" s="435" t="s">
        <v>27</v>
      </c>
      <c r="W1" s="435" t="s">
        <v>1</v>
      </c>
    </row>
    <row r="2" spans="2:23">
      <c r="B2" s="433" t="s">
        <v>78</v>
      </c>
      <c r="C2" s="370">
        <v>23</v>
      </c>
      <c r="D2" s="370">
        <v>4</v>
      </c>
      <c r="E2" s="370">
        <v>9</v>
      </c>
      <c r="F2" s="370">
        <v>15</v>
      </c>
      <c r="G2" s="370">
        <v>6</v>
      </c>
      <c r="H2" s="370">
        <v>11</v>
      </c>
      <c r="I2" s="370">
        <v>4</v>
      </c>
      <c r="J2" s="370">
        <v>15</v>
      </c>
      <c r="K2" s="370">
        <v>8</v>
      </c>
      <c r="L2" s="436">
        <f t="shared" ref="L2:L55" si="0">SUM(C2:K2)</f>
        <v>95</v>
      </c>
      <c r="M2" s="433">
        <v>53</v>
      </c>
      <c r="N2" s="370">
        <v>26</v>
      </c>
      <c r="O2" s="370">
        <v>14</v>
      </c>
      <c r="P2" s="370">
        <v>7</v>
      </c>
      <c r="Q2" s="370">
        <v>23</v>
      </c>
      <c r="R2" s="370">
        <v>19</v>
      </c>
      <c r="S2" s="370">
        <v>26</v>
      </c>
      <c r="T2" s="370">
        <v>14</v>
      </c>
      <c r="U2" s="370">
        <v>28</v>
      </c>
      <c r="V2" s="370">
        <v>30</v>
      </c>
      <c r="W2" s="436">
        <f>SUM(N2:V2)</f>
        <v>187</v>
      </c>
    </row>
    <row r="3" spans="2:23">
      <c r="B3" s="433">
        <v>1</v>
      </c>
      <c r="C3" s="370">
        <v>8</v>
      </c>
      <c r="D3" s="370">
        <v>7</v>
      </c>
      <c r="E3" s="370">
        <v>10</v>
      </c>
      <c r="F3" s="370">
        <v>16</v>
      </c>
      <c r="G3" s="370">
        <v>6</v>
      </c>
      <c r="H3" s="370">
        <v>16</v>
      </c>
      <c r="I3" s="370">
        <v>12</v>
      </c>
      <c r="J3" s="370">
        <v>11</v>
      </c>
      <c r="K3" s="370">
        <v>4</v>
      </c>
      <c r="L3" s="436">
        <f t="shared" si="0"/>
        <v>90</v>
      </c>
      <c r="M3" s="433">
        <v>54</v>
      </c>
      <c r="N3" s="370">
        <v>26</v>
      </c>
      <c r="O3" s="370">
        <v>17</v>
      </c>
      <c r="P3" s="370">
        <v>14</v>
      </c>
      <c r="Q3" s="370">
        <v>29</v>
      </c>
      <c r="R3" s="370">
        <v>12</v>
      </c>
      <c r="S3" s="370">
        <v>12</v>
      </c>
      <c r="T3" s="370">
        <v>21</v>
      </c>
      <c r="U3" s="370">
        <v>25</v>
      </c>
      <c r="V3" s="370">
        <v>15</v>
      </c>
      <c r="W3" s="436">
        <f t="shared" ref="W3:W55" si="1">SUM(N3:V3)</f>
        <v>171</v>
      </c>
    </row>
    <row r="4" spans="2:23">
      <c r="B4" s="433">
        <v>2</v>
      </c>
      <c r="C4" s="370">
        <v>17</v>
      </c>
      <c r="D4" s="370">
        <v>7</v>
      </c>
      <c r="E4" s="370">
        <v>6</v>
      </c>
      <c r="F4" s="370">
        <v>11</v>
      </c>
      <c r="G4" s="370">
        <v>13</v>
      </c>
      <c r="H4" s="370">
        <v>14</v>
      </c>
      <c r="I4" s="370">
        <v>11</v>
      </c>
      <c r="J4" s="370">
        <v>10</v>
      </c>
      <c r="K4" s="370">
        <v>13</v>
      </c>
      <c r="L4" s="436">
        <f t="shared" si="0"/>
        <v>102</v>
      </c>
      <c r="M4" s="433">
        <v>55</v>
      </c>
      <c r="N4" s="370">
        <v>30</v>
      </c>
      <c r="O4" s="370">
        <v>17</v>
      </c>
      <c r="P4" s="370">
        <v>18</v>
      </c>
      <c r="Q4" s="370">
        <v>37</v>
      </c>
      <c r="R4" s="370">
        <v>20</v>
      </c>
      <c r="S4" s="370">
        <v>15</v>
      </c>
      <c r="T4" s="370">
        <v>23</v>
      </c>
      <c r="U4" s="370">
        <v>43</v>
      </c>
      <c r="V4" s="370">
        <v>23</v>
      </c>
      <c r="W4" s="436">
        <f t="shared" si="1"/>
        <v>226</v>
      </c>
    </row>
    <row r="5" spans="2:23">
      <c r="B5" s="433">
        <v>3</v>
      </c>
      <c r="C5" s="370">
        <v>13</v>
      </c>
      <c r="D5" s="370">
        <v>6</v>
      </c>
      <c r="E5" s="370">
        <v>5</v>
      </c>
      <c r="F5" s="370">
        <v>12</v>
      </c>
      <c r="G5" s="370">
        <v>8</v>
      </c>
      <c r="H5" s="370">
        <v>8</v>
      </c>
      <c r="I5" s="370">
        <v>7</v>
      </c>
      <c r="J5" s="370">
        <v>13</v>
      </c>
      <c r="K5" s="370">
        <v>4</v>
      </c>
      <c r="L5" s="436">
        <f t="shared" si="0"/>
        <v>76</v>
      </c>
      <c r="M5" s="433">
        <v>56</v>
      </c>
      <c r="N5" s="370">
        <v>21</v>
      </c>
      <c r="O5" s="370">
        <v>7</v>
      </c>
      <c r="P5" s="370">
        <v>10</v>
      </c>
      <c r="Q5" s="370">
        <v>28</v>
      </c>
      <c r="R5" s="370">
        <v>13</v>
      </c>
      <c r="S5" s="370">
        <v>21</v>
      </c>
      <c r="T5" s="370">
        <v>23</v>
      </c>
      <c r="U5" s="370">
        <v>26</v>
      </c>
      <c r="V5" s="370">
        <v>26</v>
      </c>
      <c r="W5" s="436">
        <f t="shared" si="1"/>
        <v>175</v>
      </c>
    </row>
    <row r="6" spans="2:23">
      <c r="B6" s="433">
        <v>4</v>
      </c>
      <c r="C6" s="370">
        <v>13</v>
      </c>
      <c r="D6" s="370">
        <v>6</v>
      </c>
      <c r="E6" s="370">
        <v>7</v>
      </c>
      <c r="F6" s="370">
        <v>16</v>
      </c>
      <c r="G6" s="370">
        <v>9</v>
      </c>
      <c r="H6" s="370">
        <v>8</v>
      </c>
      <c r="I6" s="370">
        <v>16</v>
      </c>
      <c r="J6" s="370">
        <v>16</v>
      </c>
      <c r="K6" s="370">
        <v>12</v>
      </c>
      <c r="L6" s="436">
        <f t="shared" si="0"/>
        <v>103</v>
      </c>
      <c r="M6" s="433">
        <v>57</v>
      </c>
      <c r="N6" s="370">
        <v>27</v>
      </c>
      <c r="O6" s="370">
        <v>23</v>
      </c>
      <c r="P6" s="370">
        <v>14</v>
      </c>
      <c r="Q6" s="370">
        <v>20</v>
      </c>
      <c r="R6" s="370">
        <v>26</v>
      </c>
      <c r="S6" s="370">
        <v>21</v>
      </c>
      <c r="T6" s="370">
        <v>19</v>
      </c>
      <c r="U6" s="370">
        <v>21</v>
      </c>
      <c r="V6" s="370">
        <v>21</v>
      </c>
      <c r="W6" s="436">
        <f t="shared" si="1"/>
        <v>192</v>
      </c>
    </row>
    <row r="7" spans="2:23">
      <c r="B7" s="433">
        <v>5</v>
      </c>
      <c r="C7" s="370">
        <v>16</v>
      </c>
      <c r="D7" s="370">
        <v>6</v>
      </c>
      <c r="E7" s="370">
        <v>7</v>
      </c>
      <c r="F7" s="370">
        <v>13</v>
      </c>
      <c r="G7" s="370">
        <v>13</v>
      </c>
      <c r="H7" s="370">
        <v>17</v>
      </c>
      <c r="I7" s="370">
        <v>14</v>
      </c>
      <c r="J7" s="370">
        <v>19</v>
      </c>
      <c r="K7" s="370">
        <v>17</v>
      </c>
      <c r="L7" s="436">
        <f t="shared" si="0"/>
        <v>122</v>
      </c>
      <c r="M7" s="433">
        <v>58</v>
      </c>
      <c r="N7" s="370">
        <v>24</v>
      </c>
      <c r="O7" s="370">
        <v>11</v>
      </c>
      <c r="P7" s="370">
        <v>10</v>
      </c>
      <c r="Q7" s="370">
        <v>18</v>
      </c>
      <c r="R7" s="370">
        <v>20</v>
      </c>
      <c r="S7" s="370">
        <v>20</v>
      </c>
      <c r="T7" s="370">
        <v>19</v>
      </c>
      <c r="U7" s="370">
        <v>23</v>
      </c>
      <c r="V7" s="370">
        <v>21</v>
      </c>
      <c r="W7" s="436">
        <f t="shared" si="1"/>
        <v>166</v>
      </c>
    </row>
    <row r="8" spans="2:23">
      <c r="B8" s="433">
        <v>6</v>
      </c>
      <c r="C8" s="370">
        <v>11</v>
      </c>
      <c r="D8" s="370">
        <v>6</v>
      </c>
      <c r="E8" s="370">
        <v>6</v>
      </c>
      <c r="F8" s="370">
        <v>17</v>
      </c>
      <c r="G8" s="370">
        <v>14</v>
      </c>
      <c r="H8" s="370">
        <v>8</v>
      </c>
      <c r="I8" s="370">
        <v>9</v>
      </c>
      <c r="J8" s="370">
        <v>14</v>
      </c>
      <c r="K8" s="370">
        <v>12</v>
      </c>
      <c r="L8" s="436">
        <f t="shared" si="0"/>
        <v>97</v>
      </c>
      <c r="M8" s="433">
        <v>59</v>
      </c>
      <c r="N8" s="370">
        <v>23</v>
      </c>
      <c r="O8" s="370">
        <v>16</v>
      </c>
      <c r="P8" s="370">
        <v>9</v>
      </c>
      <c r="Q8" s="370">
        <v>22</v>
      </c>
      <c r="R8" s="370">
        <v>18</v>
      </c>
      <c r="S8" s="370">
        <v>19</v>
      </c>
      <c r="T8" s="370">
        <v>20</v>
      </c>
      <c r="U8" s="370">
        <v>28</v>
      </c>
      <c r="V8" s="370">
        <v>21</v>
      </c>
      <c r="W8" s="436">
        <f t="shared" si="1"/>
        <v>176</v>
      </c>
    </row>
    <row r="9" spans="2:23">
      <c r="B9" s="433">
        <v>7</v>
      </c>
      <c r="C9" s="370">
        <v>6</v>
      </c>
      <c r="D9" s="370">
        <v>11</v>
      </c>
      <c r="E9" s="370">
        <v>8</v>
      </c>
      <c r="F9" s="370">
        <v>13</v>
      </c>
      <c r="G9" s="370">
        <v>17</v>
      </c>
      <c r="H9" s="370">
        <v>8</v>
      </c>
      <c r="I9" s="370">
        <v>14</v>
      </c>
      <c r="J9" s="370">
        <v>25</v>
      </c>
      <c r="K9" s="370">
        <v>13</v>
      </c>
      <c r="L9" s="436">
        <f t="shared" si="0"/>
        <v>115</v>
      </c>
      <c r="M9" s="433">
        <v>60</v>
      </c>
      <c r="N9" s="370">
        <v>23</v>
      </c>
      <c r="O9" s="370">
        <v>13</v>
      </c>
      <c r="P9" s="370">
        <v>3</v>
      </c>
      <c r="Q9" s="370">
        <v>26</v>
      </c>
      <c r="R9" s="370">
        <v>17</v>
      </c>
      <c r="S9" s="370">
        <v>18</v>
      </c>
      <c r="T9" s="370">
        <v>25</v>
      </c>
      <c r="U9" s="370">
        <v>11</v>
      </c>
      <c r="V9" s="370">
        <v>24</v>
      </c>
      <c r="W9" s="436">
        <f t="shared" si="1"/>
        <v>160</v>
      </c>
    </row>
    <row r="10" spans="2:23">
      <c r="B10" s="433">
        <v>8</v>
      </c>
      <c r="C10" s="370">
        <v>12</v>
      </c>
      <c r="D10" s="370">
        <v>6</v>
      </c>
      <c r="E10" s="370">
        <v>5</v>
      </c>
      <c r="F10" s="370">
        <v>14</v>
      </c>
      <c r="G10" s="370">
        <v>7</v>
      </c>
      <c r="H10" s="370">
        <v>8</v>
      </c>
      <c r="I10" s="370">
        <v>9</v>
      </c>
      <c r="J10" s="370">
        <v>21</v>
      </c>
      <c r="K10" s="370">
        <v>14</v>
      </c>
      <c r="L10" s="436">
        <f t="shared" si="0"/>
        <v>96</v>
      </c>
      <c r="M10" s="433">
        <v>61</v>
      </c>
      <c r="N10" s="370">
        <v>26</v>
      </c>
      <c r="O10" s="370">
        <v>14</v>
      </c>
      <c r="P10" s="370">
        <v>6</v>
      </c>
      <c r="Q10" s="370">
        <v>23</v>
      </c>
      <c r="R10" s="370">
        <v>19</v>
      </c>
      <c r="S10" s="370">
        <v>15</v>
      </c>
      <c r="T10" s="370">
        <v>14</v>
      </c>
      <c r="U10" s="370">
        <v>16</v>
      </c>
      <c r="V10" s="370">
        <v>23</v>
      </c>
      <c r="W10" s="436">
        <f t="shared" si="1"/>
        <v>156</v>
      </c>
    </row>
    <row r="11" spans="2:23">
      <c r="B11" s="433">
        <v>9</v>
      </c>
      <c r="C11" s="370">
        <v>8</v>
      </c>
      <c r="D11" s="370">
        <v>5</v>
      </c>
      <c r="E11" s="370">
        <v>7</v>
      </c>
      <c r="F11" s="370">
        <v>10</v>
      </c>
      <c r="G11" s="370">
        <v>8</v>
      </c>
      <c r="H11" s="370">
        <v>17</v>
      </c>
      <c r="I11" s="370">
        <v>17</v>
      </c>
      <c r="J11" s="370">
        <v>20</v>
      </c>
      <c r="K11" s="370">
        <v>20</v>
      </c>
      <c r="L11" s="436">
        <f t="shared" si="0"/>
        <v>112</v>
      </c>
      <c r="M11" s="433">
        <v>62</v>
      </c>
      <c r="N11" s="370">
        <v>13</v>
      </c>
      <c r="O11" s="370">
        <v>16</v>
      </c>
      <c r="P11" s="370">
        <v>12</v>
      </c>
      <c r="Q11" s="370">
        <v>11</v>
      </c>
      <c r="R11" s="370">
        <v>16</v>
      </c>
      <c r="S11" s="370">
        <v>16</v>
      </c>
      <c r="T11" s="370">
        <v>5</v>
      </c>
      <c r="U11" s="370">
        <v>17</v>
      </c>
      <c r="V11" s="370">
        <v>19</v>
      </c>
      <c r="W11" s="436">
        <f t="shared" si="1"/>
        <v>125</v>
      </c>
    </row>
    <row r="12" spans="2:23">
      <c r="B12" s="433">
        <v>10</v>
      </c>
      <c r="C12" s="370">
        <v>9</v>
      </c>
      <c r="D12" s="370">
        <v>8</v>
      </c>
      <c r="E12" s="370">
        <v>6</v>
      </c>
      <c r="F12" s="370">
        <v>9</v>
      </c>
      <c r="G12" s="370">
        <v>8</v>
      </c>
      <c r="H12" s="370">
        <v>13</v>
      </c>
      <c r="I12" s="370">
        <v>14</v>
      </c>
      <c r="J12" s="370">
        <v>22</v>
      </c>
      <c r="K12" s="370">
        <v>16</v>
      </c>
      <c r="L12" s="436">
        <f t="shared" si="0"/>
        <v>105</v>
      </c>
      <c r="M12" s="433">
        <v>63</v>
      </c>
      <c r="N12" s="370">
        <v>13</v>
      </c>
      <c r="O12" s="370">
        <v>13</v>
      </c>
      <c r="P12" s="370">
        <v>5</v>
      </c>
      <c r="Q12" s="370">
        <v>9</v>
      </c>
      <c r="R12" s="370">
        <v>16</v>
      </c>
      <c r="S12" s="370">
        <v>21</v>
      </c>
      <c r="T12" s="370">
        <v>14</v>
      </c>
      <c r="U12" s="370">
        <v>16</v>
      </c>
      <c r="V12" s="370">
        <v>14</v>
      </c>
      <c r="W12" s="436">
        <f t="shared" si="1"/>
        <v>121</v>
      </c>
    </row>
    <row r="13" spans="2:23">
      <c r="B13" s="433">
        <v>11</v>
      </c>
      <c r="C13" s="370">
        <v>10</v>
      </c>
      <c r="D13" s="370">
        <v>7</v>
      </c>
      <c r="E13" s="370">
        <v>4</v>
      </c>
      <c r="F13" s="370">
        <v>18</v>
      </c>
      <c r="G13" s="370">
        <v>11</v>
      </c>
      <c r="H13" s="370">
        <v>15</v>
      </c>
      <c r="I13" s="370">
        <v>11</v>
      </c>
      <c r="J13" s="370">
        <v>19</v>
      </c>
      <c r="K13" s="370">
        <v>14</v>
      </c>
      <c r="L13" s="436">
        <f t="shared" si="0"/>
        <v>109</v>
      </c>
      <c r="M13" s="433">
        <v>64</v>
      </c>
      <c r="N13" s="370">
        <v>17</v>
      </c>
      <c r="O13" s="370">
        <v>11</v>
      </c>
      <c r="P13" s="370">
        <v>11</v>
      </c>
      <c r="Q13" s="370">
        <v>17</v>
      </c>
      <c r="R13" s="370">
        <v>14</v>
      </c>
      <c r="S13" s="370">
        <v>13</v>
      </c>
      <c r="T13" s="370">
        <v>12</v>
      </c>
      <c r="U13" s="370">
        <v>22</v>
      </c>
      <c r="V13" s="370">
        <v>14</v>
      </c>
      <c r="W13" s="436">
        <f t="shared" si="1"/>
        <v>131</v>
      </c>
    </row>
    <row r="14" spans="2:23">
      <c r="B14" s="433">
        <v>12</v>
      </c>
      <c r="C14" s="370">
        <v>9</v>
      </c>
      <c r="D14" s="370">
        <v>3</v>
      </c>
      <c r="E14" s="370">
        <v>6</v>
      </c>
      <c r="F14" s="370">
        <v>12</v>
      </c>
      <c r="G14" s="370">
        <v>9</v>
      </c>
      <c r="H14" s="370">
        <v>14</v>
      </c>
      <c r="I14" s="370">
        <v>14</v>
      </c>
      <c r="J14" s="370">
        <v>17</v>
      </c>
      <c r="K14" s="370">
        <v>18</v>
      </c>
      <c r="L14" s="436">
        <f t="shared" si="0"/>
        <v>102</v>
      </c>
      <c r="M14" s="433">
        <v>65</v>
      </c>
      <c r="N14" s="370">
        <v>13</v>
      </c>
      <c r="O14" s="370">
        <v>11</v>
      </c>
      <c r="P14" s="370">
        <v>8</v>
      </c>
      <c r="Q14" s="370">
        <v>13</v>
      </c>
      <c r="R14" s="370">
        <v>13</v>
      </c>
      <c r="S14" s="370">
        <v>19</v>
      </c>
      <c r="T14" s="370">
        <v>11</v>
      </c>
      <c r="U14" s="370">
        <v>9</v>
      </c>
      <c r="V14" s="370">
        <v>16</v>
      </c>
      <c r="W14" s="436">
        <f t="shared" si="1"/>
        <v>113</v>
      </c>
    </row>
    <row r="15" spans="2:23">
      <c r="B15" s="433">
        <v>13</v>
      </c>
      <c r="C15" s="370">
        <v>7</v>
      </c>
      <c r="D15" s="370">
        <v>8</v>
      </c>
      <c r="E15" s="370">
        <v>8</v>
      </c>
      <c r="F15" s="370">
        <v>11</v>
      </c>
      <c r="G15" s="370">
        <v>6</v>
      </c>
      <c r="H15" s="370">
        <v>12</v>
      </c>
      <c r="I15" s="370">
        <v>13</v>
      </c>
      <c r="J15" s="370">
        <v>13</v>
      </c>
      <c r="K15" s="370">
        <v>15</v>
      </c>
      <c r="L15" s="436">
        <f t="shared" si="0"/>
        <v>93</v>
      </c>
      <c r="M15" s="433">
        <v>66</v>
      </c>
      <c r="N15" s="370">
        <v>11</v>
      </c>
      <c r="O15" s="370">
        <v>9</v>
      </c>
      <c r="P15" s="370">
        <v>7</v>
      </c>
      <c r="Q15" s="370">
        <v>11</v>
      </c>
      <c r="R15" s="370">
        <v>16</v>
      </c>
      <c r="S15" s="370">
        <v>11</v>
      </c>
      <c r="T15" s="370">
        <v>21</v>
      </c>
      <c r="U15" s="370">
        <v>20</v>
      </c>
      <c r="V15" s="370">
        <v>20</v>
      </c>
      <c r="W15" s="436">
        <f t="shared" si="1"/>
        <v>126</v>
      </c>
    </row>
    <row r="16" spans="2:23">
      <c r="B16" s="433">
        <v>14</v>
      </c>
      <c r="C16" s="370">
        <v>6</v>
      </c>
      <c r="D16" s="370">
        <v>9</v>
      </c>
      <c r="E16" s="370">
        <v>6</v>
      </c>
      <c r="F16" s="370">
        <v>12</v>
      </c>
      <c r="G16" s="370">
        <v>4</v>
      </c>
      <c r="H16" s="370">
        <v>13</v>
      </c>
      <c r="I16" s="370">
        <v>18</v>
      </c>
      <c r="J16" s="370">
        <v>12</v>
      </c>
      <c r="K16" s="370">
        <v>19</v>
      </c>
      <c r="L16" s="436">
        <f t="shared" si="0"/>
        <v>99</v>
      </c>
      <c r="M16" s="433">
        <v>67</v>
      </c>
      <c r="N16" s="370">
        <v>23</v>
      </c>
      <c r="O16" s="370">
        <v>7</v>
      </c>
      <c r="P16" s="370">
        <v>2</v>
      </c>
      <c r="Q16" s="370">
        <v>14</v>
      </c>
      <c r="R16" s="370">
        <v>5</v>
      </c>
      <c r="S16" s="370">
        <v>20</v>
      </c>
      <c r="T16" s="370">
        <v>11</v>
      </c>
      <c r="U16" s="370">
        <v>11</v>
      </c>
      <c r="V16" s="370">
        <v>20</v>
      </c>
      <c r="W16" s="436">
        <f t="shared" si="1"/>
        <v>113</v>
      </c>
    </row>
    <row r="17" spans="2:23">
      <c r="B17" s="433">
        <v>15</v>
      </c>
      <c r="C17" s="370">
        <v>10</v>
      </c>
      <c r="D17" s="370">
        <v>5</v>
      </c>
      <c r="E17" s="370">
        <v>6</v>
      </c>
      <c r="F17" s="370">
        <v>15</v>
      </c>
      <c r="G17" s="370">
        <v>9</v>
      </c>
      <c r="H17" s="370">
        <v>16</v>
      </c>
      <c r="I17" s="370">
        <v>12</v>
      </c>
      <c r="J17" s="370">
        <v>15</v>
      </c>
      <c r="K17" s="370">
        <v>14</v>
      </c>
      <c r="L17" s="436">
        <f t="shared" si="0"/>
        <v>102</v>
      </c>
      <c r="M17" s="433">
        <v>68</v>
      </c>
      <c r="N17" s="370">
        <v>15</v>
      </c>
      <c r="O17" s="370">
        <v>14</v>
      </c>
      <c r="P17" s="370">
        <v>12</v>
      </c>
      <c r="Q17" s="370">
        <v>10</v>
      </c>
      <c r="R17" s="370">
        <v>18</v>
      </c>
      <c r="S17" s="370">
        <v>13</v>
      </c>
      <c r="T17" s="370">
        <v>8</v>
      </c>
      <c r="U17" s="370">
        <v>17</v>
      </c>
      <c r="V17" s="370">
        <v>15</v>
      </c>
      <c r="W17" s="436">
        <f t="shared" si="1"/>
        <v>122</v>
      </c>
    </row>
    <row r="18" spans="2:23">
      <c r="B18" s="433">
        <v>16</v>
      </c>
      <c r="C18" s="370">
        <v>9</v>
      </c>
      <c r="D18" s="370">
        <v>8</v>
      </c>
      <c r="E18" s="370">
        <v>8</v>
      </c>
      <c r="F18" s="370">
        <v>10</v>
      </c>
      <c r="G18" s="370">
        <v>15</v>
      </c>
      <c r="H18" s="370">
        <v>8</v>
      </c>
      <c r="I18" s="370">
        <v>8</v>
      </c>
      <c r="J18" s="370">
        <v>17</v>
      </c>
      <c r="K18" s="370">
        <v>14</v>
      </c>
      <c r="L18" s="436">
        <f t="shared" si="0"/>
        <v>97</v>
      </c>
      <c r="M18" s="433">
        <v>69</v>
      </c>
      <c r="N18" s="370">
        <v>15</v>
      </c>
      <c r="O18" s="370">
        <v>9</v>
      </c>
      <c r="P18" s="370">
        <v>7</v>
      </c>
      <c r="Q18" s="370">
        <v>12</v>
      </c>
      <c r="R18" s="370">
        <v>16</v>
      </c>
      <c r="S18" s="370">
        <v>16</v>
      </c>
      <c r="T18" s="370">
        <v>22</v>
      </c>
      <c r="U18" s="370">
        <v>18</v>
      </c>
      <c r="V18" s="370">
        <v>29</v>
      </c>
      <c r="W18" s="436">
        <f t="shared" si="1"/>
        <v>144</v>
      </c>
    </row>
    <row r="19" spans="2:23">
      <c r="B19" s="433">
        <v>17</v>
      </c>
      <c r="C19" s="370">
        <v>8</v>
      </c>
      <c r="D19" s="370">
        <v>8</v>
      </c>
      <c r="E19" s="370">
        <v>6</v>
      </c>
      <c r="F19" s="370">
        <v>12</v>
      </c>
      <c r="G19" s="370">
        <v>11</v>
      </c>
      <c r="H19" s="370">
        <v>19</v>
      </c>
      <c r="I19" s="370">
        <v>18</v>
      </c>
      <c r="J19" s="370">
        <v>17</v>
      </c>
      <c r="K19" s="370">
        <v>14</v>
      </c>
      <c r="L19" s="436">
        <f t="shared" si="0"/>
        <v>113</v>
      </c>
      <c r="M19" s="433">
        <v>70</v>
      </c>
      <c r="N19" s="370">
        <v>12</v>
      </c>
      <c r="O19" s="370">
        <v>15</v>
      </c>
      <c r="P19" s="370">
        <v>11</v>
      </c>
      <c r="Q19" s="370">
        <v>11</v>
      </c>
      <c r="R19" s="370">
        <v>15</v>
      </c>
      <c r="S19" s="370">
        <v>17</v>
      </c>
      <c r="T19" s="370">
        <v>14</v>
      </c>
      <c r="U19" s="370">
        <v>16</v>
      </c>
      <c r="V19" s="370">
        <v>19</v>
      </c>
      <c r="W19" s="436">
        <f t="shared" si="1"/>
        <v>130</v>
      </c>
    </row>
    <row r="20" spans="2:23">
      <c r="B20" s="433">
        <v>18</v>
      </c>
      <c r="C20" s="370">
        <v>12</v>
      </c>
      <c r="D20" s="370">
        <v>7</v>
      </c>
      <c r="E20" s="370">
        <v>10</v>
      </c>
      <c r="F20" s="370">
        <v>18</v>
      </c>
      <c r="G20" s="370">
        <v>4</v>
      </c>
      <c r="H20" s="370">
        <v>14</v>
      </c>
      <c r="I20" s="370">
        <v>9</v>
      </c>
      <c r="J20" s="370">
        <v>10</v>
      </c>
      <c r="K20" s="370">
        <v>6</v>
      </c>
      <c r="L20" s="436">
        <f t="shared" si="0"/>
        <v>90</v>
      </c>
      <c r="M20" s="433">
        <v>71</v>
      </c>
      <c r="N20" s="370">
        <v>15</v>
      </c>
      <c r="O20" s="370">
        <v>20</v>
      </c>
      <c r="P20" s="370">
        <v>9</v>
      </c>
      <c r="Q20" s="370">
        <v>11</v>
      </c>
      <c r="R20" s="370">
        <v>17</v>
      </c>
      <c r="S20" s="370">
        <v>25</v>
      </c>
      <c r="T20" s="370">
        <v>27</v>
      </c>
      <c r="U20" s="370">
        <v>19</v>
      </c>
      <c r="V20" s="370">
        <v>29</v>
      </c>
      <c r="W20" s="436">
        <f t="shared" si="1"/>
        <v>172</v>
      </c>
    </row>
    <row r="21" spans="2:23">
      <c r="B21" s="433">
        <v>19</v>
      </c>
      <c r="C21" s="370">
        <v>4</v>
      </c>
      <c r="D21" s="370">
        <v>6</v>
      </c>
      <c r="E21" s="370">
        <v>6</v>
      </c>
      <c r="F21" s="370">
        <v>10</v>
      </c>
      <c r="G21" s="370">
        <v>7</v>
      </c>
      <c r="H21" s="370">
        <v>14</v>
      </c>
      <c r="I21" s="370">
        <v>8</v>
      </c>
      <c r="J21" s="370">
        <v>19</v>
      </c>
      <c r="K21" s="370">
        <v>9</v>
      </c>
      <c r="L21" s="436">
        <f t="shared" si="0"/>
        <v>83</v>
      </c>
      <c r="M21" s="433">
        <v>72</v>
      </c>
      <c r="N21" s="370">
        <v>15</v>
      </c>
      <c r="O21" s="370">
        <v>15</v>
      </c>
      <c r="P21" s="370">
        <v>6</v>
      </c>
      <c r="Q21" s="370">
        <v>14</v>
      </c>
      <c r="R21" s="370">
        <v>24</v>
      </c>
      <c r="S21" s="370">
        <v>22</v>
      </c>
      <c r="T21" s="370">
        <v>23</v>
      </c>
      <c r="U21" s="370">
        <v>23</v>
      </c>
      <c r="V21" s="370">
        <v>31</v>
      </c>
      <c r="W21" s="436">
        <f t="shared" si="1"/>
        <v>173</v>
      </c>
    </row>
    <row r="22" spans="2:23">
      <c r="B22" s="433">
        <v>20</v>
      </c>
      <c r="C22" s="370">
        <v>15</v>
      </c>
      <c r="D22" s="370">
        <v>11</v>
      </c>
      <c r="E22" s="370">
        <v>7</v>
      </c>
      <c r="F22" s="370">
        <v>16</v>
      </c>
      <c r="G22" s="370">
        <v>9</v>
      </c>
      <c r="H22" s="370">
        <v>13</v>
      </c>
      <c r="I22" s="370">
        <v>9</v>
      </c>
      <c r="J22" s="370">
        <v>18</v>
      </c>
      <c r="K22" s="370">
        <v>12</v>
      </c>
      <c r="L22" s="436">
        <f t="shared" si="0"/>
        <v>110</v>
      </c>
      <c r="M22" s="433">
        <v>73</v>
      </c>
      <c r="N22" s="370">
        <v>15</v>
      </c>
      <c r="O22" s="370">
        <v>17</v>
      </c>
      <c r="P22" s="370">
        <v>11</v>
      </c>
      <c r="Q22" s="370">
        <v>17</v>
      </c>
      <c r="R22" s="370">
        <v>13</v>
      </c>
      <c r="S22" s="370">
        <v>22</v>
      </c>
      <c r="T22" s="370">
        <v>22</v>
      </c>
      <c r="U22" s="370">
        <v>15</v>
      </c>
      <c r="V22" s="370">
        <v>23</v>
      </c>
      <c r="W22" s="436">
        <f t="shared" si="1"/>
        <v>155</v>
      </c>
    </row>
    <row r="23" spans="2:23">
      <c r="B23" s="433">
        <v>21</v>
      </c>
      <c r="C23" s="370">
        <v>9</v>
      </c>
      <c r="D23" s="370">
        <v>5</v>
      </c>
      <c r="E23" s="370">
        <v>10</v>
      </c>
      <c r="F23" s="370">
        <v>14</v>
      </c>
      <c r="G23" s="370">
        <v>13</v>
      </c>
      <c r="H23" s="370">
        <v>18</v>
      </c>
      <c r="I23" s="370">
        <v>16</v>
      </c>
      <c r="J23" s="370">
        <v>15</v>
      </c>
      <c r="K23" s="370">
        <v>16</v>
      </c>
      <c r="L23" s="436">
        <f t="shared" si="0"/>
        <v>116</v>
      </c>
      <c r="M23" s="433">
        <v>74</v>
      </c>
      <c r="N23" s="370">
        <v>15</v>
      </c>
      <c r="O23" s="370">
        <v>10</v>
      </c>
      <c r="P23" s="370">
        <v>3</v>
      </c>
      <c r="Q23" s="370">
        <v>11</v>
      </c>
      <c r="R23" s="370">
        <v>9</v>
      </c>
      <c r="S23" s="370">
        <v>16</v>
      </c>
      <c r="T23" s="370">
        <v>11</v>
      </c>
      <c r="U23" s="370">
        <v>7</v>
      </c>
      <c r="V23" s="370">
        <v>14</v>
      </c>
      <c r="W23" s="436">
        <f t="shared" si="1"/>
        <v>96</v>
      </c>
    </row>
    <row r="24" spans="2:23">
      <c r="B24" s="433">
        <v>22</v>
      </c>
      <c r="C24" s="370">
        <v>14</v>
      </c>
      <c r="D24" s="370">
        <v>6</v>
      </c>
      <c r="E24" s="370">
        <v>15</v>
      </c>
      <c r="F24" s="370">
        <v>25</v>
      </c>
      <c r="G24" s="370">
        <v>21</v>
      </c>
      <c r="H24" s="370">
        <v>18</v>
      </c>
      <c r="I24" s="370">
        <v>12</v>
      </c>
      <c r="J24" s="370">
        <v>10</v>
      </c>
      <c r="K24" s="370">
        <v>15</v>
      </c>
      <c r="L24" s="436">
        <f t="shared" si="0"/>
        <v>136</v>
      </c>
      <c r="M24" s="433">
        <v>75</v>
      </c>
      <c r="N24" s="370">
        <v>8</v>
      </c>
      <c r="O24" s="370">
        <v>10</v>
      </c>
      <c r="P24" s="370">
        <v>3</v>
      </c>
      <c r="Q24" s="370">
        <v>14</v>
      </c>
      <c r="R24" s="370">
        <v>10</v>
      </c>
      <c r="S24" s="370">
        <v>15</v>
      </c>
      <c r="T24" s="370">
        <v>15</v>
      </c>
      <c r="U24" s="370">
        <v>9</v>
      </c>
      <c r="V24" s="370">
        <v>14</v>
      </c>
      <c r="W24" s="436">
        <f t="shared" si="1"/>
        <v>98</v>
      </c>
    </row>
    <row r="25" spans="2:23">
      <c r="B25" s="433">
        <v>23</v>
      </c>
      <c r="C25" s="370">
        <v>19</v>
      </c>
      <c r="D25" s="370">
        <v>11</v>
      </c>
      <c r="E25" s="370">
        <v>9</v>
      </c>
      <c r="F25" s="370">
        <v>18</v>
      </c>
      <c r="G25" s="370">
        <v>15</v>
      </c>
      <c r="H25" s="370">
        <v>17</v>
      </c>
      <c r="I25" s="370">
        <v>21</v>
      </c>
      <c r="J25" s="370">
        <v>21</v>
      </c>
      <c r="K25" s="370">
        <v>20</v>
      </c>
      <c r="L25" s="436">
        <f t="shared" si="0"/>
        <v>151</v>
      </c>
      <c r="M25" s="433">
        <v>76</v>
      </c>
      <c r="N25" s="370">
        <v>7</v>
      </c>
      <c r="O25" s="370">
        <v>13</v>
      </c>
      <c r="P25" s="370">
        <v>6</v>
      </c>
      <c r="Q25" s="370">
        <v>15</v>
      </c>
      <c r="R25" s="370">
        <v>15</v>
      </c>
      <c r="S25" s="370">
        <v>13</v>
      </c>
      <c r="T25" s="370">
        <v>13</v>
      </c>
      <c r="U25" s="370">
        <v>14</v>
      </c>
      <c r="V25" s="370">
        <v>15</v>
      </c>
      <c r="W25" s="436">
        <f t="shared" si="1"/>
        <v>111</v>
      </c>
    </row>
    <row r="26" spans="2:23">
      <c r="B26" s="433">
        <v>24</v>
      </c>
      <c r="C26" s="370">
        <v>22</v>
      </c>
      <c r="D26" s="370">
        <v>17</v>
      </c>
      <c r="E26" s="370">
        <v>16</v>
      </c>
      <c r="F26" s="370">
        <v>24</v>
      </c>
      <c r="G26" s="370">
        <v>15</v>
      </c>
      <c r="H26" s="370">
        <v>7</v>
      </c>
      <c r="I26" s="370">
        <v>10</v>
      </c>
      <c r="J26" s="370">
        <v>14</v>
      </c>
      <c r="K26" s="370">
        <v>15</v>
      </c>
      <c r="L26" s="436">
        <f t="shared" si="0"/>
        <v>140</v>
      </c>
      <c r="M26" s="433">
        <v>77</v>
      </c>
      <c r="N26" s="370">
        <v>8</v>
      </c>
      <c r="O26" s="370">
        <v>9</v>
      </c>
      <c r="P26" s="370">
        <v>7</v>
      </c>
      <c r="Q26" s="370">
        <v>9</v>
      </c>
      <c r="R26" s="370">
        <v>22</v>
      </c>
      <c r="S26" s="370">
        <v>17</v>
      </c>
      <c r="T26" s="370">
        <v>18</v>
      </c>
      <c r="U26" s="370">
        <v>11</v>
      </c>
      <c r="V26" s="370">
        <v>19</v>
      </c>
      <c r="W26" s="436">
        <f t="shared" si="1"/>
        <v>120</v>
      </c>
    </row>
    <row r="27" spans="2:23">
      <c r="B27" s="433">
        <v>25</v>
      </c>
      <c r="C27" s="370">
        <v>28</v>
      </c>
      <c r="D27" s="370">
        <v>15</v>
      </c>
      <c r="E27" s="370">
        <v>18</v>
      </c>
      <c r="F27" s="370">
        <v>29</v>
      </c>
      <c r="G27" s="370">
        <v>12</v>
      </c>
      <c r="H27" s="370">
        <v>13</v>
      </c>
      <c r="I27" s="370">
        <v>14</v>
      </c>
      <c r="J27" s="370">
        <v>12</v>
      </c>
      <c r="K27" s="370">
        <v>19</v>
      </c>
      <c r="L27" s="436">
        <f t="shared" si="0"/>
        <v>160</v>
      </c>
      <c r="M27" s="433">
        <v>78</v>
      </c>
      <c r="N27" s="370">
        <v>7</v>
      </c>
      <c r="O27" s="370">
        <v>7</v>
      </c>
      <c r="P27" s="370">
        <v>9</v>
      </c>
      <c r="Q27" s="370">
        <v>6</v>
      </c>
      <c r="R27" s="370">
        <v>11</v>
      </c>
      <c r="S27" s="370">
        <v>14</v>
      </c>
      <c r="T27" s="370">
        <v>18</v>
      </c>
      <c r="U27" s="370">
        <v>13</v>
      </c>
      <c r="V27" s="370">
        <v>23</v>
      </c>
      <c r="W27" s="436">
        <f t="shared" si="1"/>
        <v>108</v>
      </c>
    </row>
    <row r="28" spans="2:23">
      <c r="B28" s="433">
        <v>26</v>
      </c>
      <c r="C28" s="370">
        <v>34</v>
      </c>
      <c r="D28" s="370">
        <v>22</v>
      </c>
      <c r="E28" s="370">
        <v>27</v>
      </c>
      <c r="F28" s="370">
        <v>32</v>
      </c>
      <c r="G28" s="370">
        <v>16</v>
      </c>
      <c r="H28" s="370">
        <v>17</v>
      </c>
      <c r="I28" s="370">
        <v>20</v>
      </c>
      <c r="J28" s="370">
        <v>23</v>
      </c>
      <c r="K28" s="370">
        <v>6</v>
      </c>
      <c r="L28" s="436">
        <f t="shared" si="0"/>
        <v>197</v>
      </c>
      <c r="M28" s="433">
        <v>79</v>
      </c>
      <c r="N28" s="370">
        <v>8</v>
      </c>
      <c r="O28" s="370">
        <v>3</v>
      </c>
      <c r="P28" s="370">
        <v>8</v>
      </c>
      <c r="Q28" s="370">
        <v>11</v>
      </c>
      <c r="R28" s="370">
        <v>12</v>
      </c>
      <c r="S28" s="370">
        <v>10</v>
      </c>
      <c r="T28" s="370">
        <v>13</v>
      </c>
      <c r="U28" s="370">
        <v>11</v>
      </c>
      <c r="V28" s="370">
        <v>22</v>
      </c>
      <c r="W28" s="436">
        <f t="shared" si="1"/>
        <v>98</v>
      </c>
    </row>
    <row r="29" spans="2:23">
      <c r="B29" s="433">
        <v>27</v>
      </c>
      <c r="C29" s="370">
        <v>27</v>
      </c>
      <c r="D29" s="370">
        <v>19</v>
      </c>
      <c r="E29" s="370">
        <v>24</v>
      </c>
      <c r="F29" s="370">
        <v>39</v>
      </c>
      <c r="G29" s="370">
        <v>22</v>
      </c>
      <c r="H29" s="370">
        <v>28</v>
      </c>
      <c r="I29" s="370">
        <v>15</v>
      </c>
      <c r="J29" s="370">
        <v>25</v>
      </c>
      <c r="K29" s="370">
        <v>15</v>
      </c>
      <c r="L29" s="436">
        <f t="shared" si="0"/>
        <v>214</v>
      </c>
      <c r="M29" s="433">
        <v>80</v>
      </c>
      <c r="N29" s="370">
        <v>9</v>
      </c>
      <c r="O29" s="370">
        <v>3</v>
      </c>
      <c r="P29" s="370">
        <v>1</v>
      </c>
      <c r="Q29" s="370">
        <v>5</v>
      </c>
      <c r="R29" s="370">
        <v>14</v>
      </c>
      <c r="S29" s="370">
        <v>10</v>
      </c>
      <c r="T29" s="370">
        <v>14</v>
      </c>
      <c r="U29" s="370">
        <v>5</v>
      </c>
      <c r="V29" s="370">
        <v>17</v>
      </c>
      <c r="W29" s="436">
        <f t="shared" si="1"/>
        <v>78</v>
      </c>
    </row>
    <row r="30" spans="2:23">
      <c r="B30" s="433">
        <v>28</v>
      </c>
      <c r="C30" s="370">
        <v>36</v>
      </c>
      <c r="D30" s="370">
        <v>23</v>
      </c>
      <c r="E30" s="370">
        <v>12</v>
      </c>
      <c r="F30" s="370">
        <v>21</v>
      </c>
      <c r="G30" s="370">
        <v>18</v>
      </c>
      <c r="H30" s="370">
        <v>25</v>
      </c>
      <c r="I30" s="370">
        <v>15</v>
      </c>
      <c r="J30" s="370">
        <v>21</v>
      </c>
      <c r="K30" s="370">
        <v>15</v>
      </c>
      <c r="L30" s="436">
        <f t="shared" si="0"/>
        <v>186</v>
      </c>
      <c r="M30" s="433">
        <v>81</v>
      </c>
      <c r="N30" s="370">
        <v>4</v>
      </c>
      <c r="O30" s="370">
        <v>5</v>
      </c>
      <c r="P30" s="370">
        <v>6</v>
      </c>
      <c r="Q30" s="370">
        <v>4</v>
      </c>
      <c r="R30" s="370">
        <v>9</v>
      </c>
      <c r="S30" s="370">
        <v>4</v>
      </c>
      <c r="T30" s="370">
        <v>8</v>
      </c>
      <c r="U30" s="370">
        <v>6</v>
      </c>
      <c r="V30" s="370">
        <v>10</v>
      </c>
      <c r="W30" s="436">
        <f t="shared" si="1"/>
        <v>56</v>
      </c>
    </row>
    <row r="31" spans="2:23">
      <c r="B31" s="433">
        <v>29</v>
      </c>
      <c r="C31" s="370">
        <v>36</v>
      </c>
      <c r="D31" s="370">
        <v>20</v>
      </c>
      <c r="E31" s="370">
        <v>24</v>
      </c>
      <c r="F31" s="370">
        <v>35</v>
      </c>
      <c r="G31" s="370">
        <v>19</v>
      </c>
      <c r="H31" s="370">
        <v>21</v>
      </c>
      <c r="I31" s="370">
        <v>15</v>
      </c>
      <c r="J31" s="370">
        <v>25</v>
      </c>
      <c r="K31" s="370">
        <v>6</v>
      </c>
      <c r="L31" s="436">
        <f t="shared" si="0"/>
        <v>201</v>
      </c>
      <c r="M31" s="433">
        <v>82</v>
      </c>
      <c r="N31" s="370">
        <v>1</v>
      </c>
      <c r="O31" s="370">
        <v>4</v>
      </c>
      <c r="P31" s="370">
        <v>3</v>
      </c>
      <c r="Q31" s="370">
        <v>7</v>
      </c>
      <c r="R31" s="370">
        <v>8</v>
      </c>
      <c r="S31" s="370">
        <v>9</v>
      </c>
      <c r="T31" s="370">
        <v>14</v>
      </c>
      <c r="U31" s="370">
        <v>6</v>
      </c>
      <c r="V31" s="370">
        <v>13</v>
      </c>
      <c r="W31" s="436">
        <f t="shared" si="1"/>
        <v>65</v>
      </c>
    </row>
    <row r="32" spans="2:23">
      <c r="B32" s="433">
        <v>30</v>
      </c>
      <c r="C32" s="370">
        <v>36</v>
      </c>
      <c r="D32" s="370">
        <v>21</v>
      </c>
      <c r="E32" s="370">
        <v>23</v>
      </c>
      <c r="F32" s="370">
        <v>21</v>
      </c>
      <c r="G32" s="370">
        <v>14</v>
      </c>
      <c r="H32" s="370">
        <v>23</v>
      </c>
      <c r="I32" s="370">
        <v>12</v>
      </c>
      <c r="J32" s="370">
        <v>14</v>
      </c>
      <c r="K32" s="370">
        <v>10</v>
      </c>
      <c r="L32" s="436">
        <f t="shared" si="0"/>
        <v>174</v>
      </c>
      <c r="M32" s="433">
        <v>83</v>
      </c>
      <c r="N32" s="370">
        <v>2</v>
      </c>
      <c r="O32" s="370">
        <v>9</v>
      </c>
      <c r="P32" s="370">
        <v>10</v>
      </c>
      <c r="Q32" s="370">
        <v>4</v>
      </c>
      <c r="R32" s="370">
        <v>3</v>
      </c>
      <c r="S32" s="370">
        <v>4</v>
      </c>
      <c r="T32" s="370">
        <v>10</v>
      </c>
      <c r="U32" s="370">
        <v>7</v>
      </c>
      <c r="V32" s="370">
        <v>8</v>
      </c>
      <c r="W32" s="436">
        <f t="shared" si="1"/>
        <v>57</v>
      </c>
    </row>
    <row r="33" spans="2:23">
      <c r="B33" s="433">
        <v>31</v>
      </c>
      <c r="C33" s="370">
        <v>24</v>
      </c>
      <c r="D33" s="370">
        <v>20</v>
      </c>
      <c r="E33" s="370">
        <v>17</v>
      </c>
      <c r="F33" s="370">
        <v>26</v>
      </c>
      <c r="G33" s="370">
        <v>21</v>
      </c>
      <c r="H33" s="370">
        <v>18</v>
      </c>
      <c r="I33" s="370">
        <v>14</v>
      </c>
      <c r="J33" s="370">
        <v>18</v>
      </c>
      <c r="K33" s="370">
        <v>10</v>
      </c>
      <c r="L33" s="436">
        <f t="shared" si="0"/>
        <v>168</v>
      </c>
      <c r="M33" s="433">
        <v>84</v>
      </c>
      <c r="N33" s="370">
        <v>7</v>
      </c>
      <c r="O33" s="370">
        <v>5</v>
      </c>
      <c r="P33" s="370">
        <v>3</v>
      </c>
      <c r="Q33" s="370">
        <v>6</v>
      </c>
      <c r="R33" s="370">
        <v>4</v>
      </c>
      <c r="S33" s="370">
        <v>8</v>
      </c>
      <c r="T33" s="370">
        <v>10</v>
      </c>
      <c r="U33" s="370">
        <v>3</v>
      </c>
      <c r="V33" s="370">
        <v>9</v>
      </c>
      <c r="W33" s="436">
        <f t="shared" si="1"/>
        <v>55</v>
      </c>
    </row>
    <row r="34" spans="2:23">
      <c r="B34" s="433">
        <v>32</v>
      </c>
      <c r="C34" s="370">
        <v>32</v>
      </c>
      <c r="D34" s="370">
        <v>27</v>
      </c>
      <c r="E34" s="370">
        <v>20</v>
      </c>
      <c r="F34" s="370">
        <v>27</v>
      </c>
      <c r="G34" s="370">
        <v>20</v>
      </c>
      <c r="H34" s="370">
        <v>30</v>
      </c>
      <c r="I34" s="370">
        <v>11</v>
      </c>
      <c r="J34" s="370">
        <v>22</v>
      </c>
      <c r="K34" s="370">
        <v>13</v>
      </c>
      <c r="L34" s="436">
        <f t="shared" si="0"/>
        <v>202</v>
      </c>
      <c r="M34" s="433">
        <v>85</v>
      </c>
      <c r="N34" s="370">
        <v>4</v>
      </c>
      <c r="O34" s="370">
        <v>6</v>
      </c>
      <c r="P34" s="370">
        <v>3</v>
      </c>
      <c r="Q34" s="370">
        <v>5</v>
      </c>
      <c r="R34" s="370">
        <v>7</v>
      </c>
      <c r="S34" s="370">
        <v>8</v>
      </c>
      <c r="T34" s="370">
        <v>8</v>
      </c>
      <c r="U34" s="370">
        <v>4</v>
      </c>
      <c r="V34" s="370">
        <v>9</v>
      </c>
      <c r="W34" s="436">
        <f t="shared" si="1"/>
        <v>54</v>
      </c>
    </row>
    <row r="35" spans="2:23">
      <c r="B35" s="433">
        <v>33</v>
      </c>
      <c r="C35" s="370">
        <v>32</v>
      </c>
      <c r="D35" s="370">
        <v>14</v>
      </c>
      <c r="E35" s="370">
        <v>21</v>
      </c>
      <c r="F35" s="370">
        <v>23</v>
      </c>
      <c r="G35" s="370">
        <v>18</v>
      </c>
      <c r="H35" s="370">
        <v>24</v>
      </c>
      <c r="I35" s="370">
        <v>14</v>
      </c>
      <c r="J35" s="370">
        <v>18</v>
      </c>
      <c r="K35" s="370">
        <v>17</v>
      </c>
      <c r="L35" s="436">
        <f t="shared" si="0"/>
        <v>181</v>
      </c>
      <c r="M35" s="433">
        <v>86</v>
      </c>
      <c r="N35" s="370">
        <v>5</v>
      </c>
      <c r="O35" s="370">
        <v>5</v>
      </c>
      <c r="P35" s="370">
        <v>1</v>
      </c>
      <c r="Q35" s="370">
        <v>8</v>
      </c>
      <c r="R35" s="370">
        <v>6</v>
      </c>
      <c r="S35" s="370">
        <v>5</v>
      </c>
      <c r="T35" s="370">
        <v>10</v>
      </c>
      <c r="U35" s="370">
        <v>5</v>
      </c>
      <c r="V35" s="370">
        <v>6</v>
      </c>
      <c r="W35" s="436">
        <f t="shared" si="1"/>
        <v>51</v>
      </c>
    </row>
    <row r="36" spans="2:23">
      <c r="B36" s="433">
        <v>34</v>
      </c>
      <c r="C36" s="370">
        <v>33</v>
      </c>
      <c r="D36" s="370">
        <v>22</v>
      </c>
      <c r="E36" s="370">
        <v>18</v>
      </c>
      <c r="F36" s="370">
        <v>25</v>
      </c>
      <c r="G36" s="370">
        <v>24</v>
      </c>
      <c r="H36" s="370">
        <v>17</v>
      </c>
      <c r="I36" s="370">
        <v>20</v>
      </c>
      <c r="J36" s="370">
        <v>16</v>
      </c>
      <c r="K36" s="370">
        <v>18</v>
      </c>
      <c r="L36" s="436">
        <f t="shared" si="0"/>
        <v>193</v>
      </c>
      <c r="M36" s="433">
        <v>87</v>
      </c>
      <c r="N36" s="370">
        <v>5</v>
      </c>
      <c r="O36" s="370">
        <v>6</v>
      </c>
      <c r="P36" s="370">
        <v>2</v>
      </c>
      <c r="Q36" s="370">
        <v>5</v>
      </c>
      <c r="R36" s="370">
        <v>4</v>
      </c>
      <c r="S36" s="370">
        <v>6</v>
      </c>
      <c r="T36" s="370">
        <v>9</v>
      </c>
      <c r="U36" s="370">
        <v>2</v>
      </c>
      <c r="V36" s="370">
        <v>6</v>
      </c>
      <c r="W36" s="436">
        <f t="shared" si="1"/>
        <v>45</v>
      </c>
    </row>
    <row r="37" spans="2:23">
      <c r="B37" s="433">
        <v>35</v>
      </c>
      <c r="C37" s="370">
        <v>30</v>
      </c>
      <c r="D37" s="370">
        <v>20</v>
      </c>
      <c r="E37" s="370">
        <v>15</v>
      </c>
      <c r="F37" s="370">
        <v>29</v>
      </c>
      <c r="G37" s="370">
        <v>19</v>
      </c>
      <c r="H37" s="370">
        <v>23</v>
      </c>
      <c r="I37" s="370">
        <v>16</v>
      </c>
      <c r="J37" s="370">
        <v>23</v>
      </c>
      <c r="K37" s="370">
        <v>17</v>
      </c>
      <c r="L37" s="436">
        <f t="shared" si="0"/>
        <v>192</v>
      </c>
      <c r="M37" s="433">
        <v>88</v>
      </c>
      <c r="N37" s="370">
        <v>2</v>
      </c>
      <c r="O37" s="370">
        <v>3</v>
      </c>
      <c r="P37" s="370">
        <v>4</v>
      </c>
      <c r="Q37" s="370">
        <v>5</v>
      </c>
      <c r="R37" s="370">
        <v>5</v>
      </c>
      <c r="S37" s="370">
        <v>4</v>
      </c>
      <c r="T37" s="370">
        <v>6</v>
      </c>
      <c r="U37" s="370">
        <v>6</v>
      </c>
      <c r="V37" s="370">
        <v>4</v>
      </c>
      <c r="W37" s="436">
        <f t="shared" si="1"/>
        <v>39</v>
      </c>
    </row>
    <row r="38" spans="2:23">
      <c r="B38" s="433">
        <v>36</v>
      </c>
      <c r="C38" s="370">
        <v>38</v>
      </c>
      <c r="D38" s="370">
        <v>12</v>
      </c>
      <c r="E38" s="370">
        <v>20</v>
      </c>
      <c r="F38" s="370">
        <v>35</v>
      </c>
      <c r="G38" s="370">
        <v>26</v>
      </c>
      <c r="H38" s="370">
        <v>14</v>
      </c>
      <c r="I38" s="370">
        <v>17</v>
      </c>
      <c r="J38" s="370">
        <v>17</v>
      </c>
      <c r="K38" s="370">
        <v>16</v>
      </c>
      <c r="L38" s="436">
        <f t="shared" si="0"/>
        <v>195</v>
      </c>
      <c r="M38" s="433">
        <v>89</v>
      </c>
      <c r="N38" s="370">
        <v>4</v>
      </c>
      <c r="O38" s="370">
        <v>2</v>
      </c>
      <c r="P38" s="370">
        <v>2</v>
      </c>
      <c r="Q38" s="370">
        <v>4</v>
      </c>
      <c r="R38" s="370">
        <v>3</v>
      </c>
      <c r="S38" s="370">
        <v>7</v>
      </c>
      <c r="T38" s="370">
        <v>4</v>
      </c>
      <c r="U38" s="370">
        <v>4</v>
      </c>
      <c r="V38" s="370">
        <v>4</v>
      </c>
      <c r="W38" s="436">
        <f t="shared" si="1"/>
        <v>34</v>
      </c>
    </row>
    <row r="39" spans="2:23">
      <c r="B39" s="433">
        <v>37</v>
      </c>
      <c r="C39" s="370">
        <v>26</v>
      </c>
      <c r="D39" s="370">
        <v>39</v>
      </c>
      <c r="E39" s="370">
        <v>13</v>
      </c>
      <c r="F39" s="370">
        <v>31</v>
      </c>
      <c r="G39" s="370">
        <v>26</v>
      </c>
      <c r="H39" s="370">
        <v>24</v>
      </c>
      <c r="I39" s="370">
        <v>20</v>
      </c>
      <c r="J39" s="370">
        <v>24</v>
      </c>
      <c r="K39" s="370">
        <v>22</v>
      </c>
      <c r="L39" s="436">
        <f t="shared" si="0"/>
        <v>225</v>
      </c>
      <c r="M39" s="433">
        <v>90</v>
      </c>
      <c r="N39" s="370">
        <v>6</v>
      </c>
      <c r="O39" s="370">
        <v>7</v>
      </c>
      <c r="P39" s="370">
        <v>2</v>
      </c>
      <c r="Q39" s="370">
        <v>1</v>
      </c>
      <c r="R39" s="370">
        <v>5</v>
      </c>
      <c r="S39" s="370">
        <v>3</v>
      </c>
      <c r="T39" s="370">
        <v>1</v>
      </c>
      <c r="U39" s="370">
        <v>3</v>
      </c>
      <c r="V39" s="370">
        <v>7</v>
      </c>
      <c r="W39" s="436">
        <f t="shared" si="1"/>
        <v>35</v>
      </c>
    </row>
    <row r="40" spans="2:23">
      <c r="B40" s="433">
        <v>38</v>
      </c>
      <c r="C40" s="370">
        <v>31</v>
      </c>
      <c r="D40" s="370">
        <v>10</v>
      </c>
      <c r="E40" s="370">
        <v>17</v>
      </c>
      <c r="F40" s="370">
        <v>26</v>
      </c>
      <c r="G40" s="370">
        <v>22</v>
      </c>
      <c r="H40" s="370">
        <v>19</v>
      </c>
      <c r="I40" s="370">
        <v>18</v>
      </c>
      <c r="J40" s="370">
        <v>33</v>
      </c>
      <c r="K40" s="370">
        <v>15</v>
      </c>
      <c r="L40" s="436">
        <f t="shared" si="0"/>
        <v>191</v>
      </c>
      <c r="M40" s="433">
        <v>91</v>
      </c>
      <c r="N40" s="370">
        <v>1</v>
      </c>
      <c r="O40" s="370">
        <v>1</v>
      </c>
      <c r="P40" s="370">
        <v>1</v>
      </c>
      <c r="Q40" s="370">
        <v>4</v>
      </c>
      <c r="R40" s="370">
        <v>9</v>
      </c>
      <c r="S40" s="370">
        <v>4</v>
      </c>
      <c r="T40" s="370">
        <v>6</v>
      </c>
      <c r="U40" s="370">
        <v>3</v>
      </c>
      <c r="V40" s="370">
        <v>4</v>
      </c>
      <c r="W40" s="436">
        <f t="shared" si="1"/>
        <v>33</v>
      </c>
    </row>
    <row r="41" spans="2:23">
      <c r="B41" s="433">
        <v>39</v>
      </c>
      <c r="C41" s="370">
        <v>35</v>
      </c>
      <c r="D41" s="370">
        <v>22</v>
      </c>
      <c r="E41" s="370">
        <v>8</v>
      </c>
      <c r="F41" s="370">
        <v>23</v>
      </c>
      <c r="G41" s="370">
        <v>18</v>
      </c>
      <c r="H41" s="370">
        <v>15</v>
      </c>
      <c r="I41" s="370">
        <v>22</v>
      </c>
      <c r="J41" s="370">
        <v>27</v>
      </c>
      <c r="K41" s="370">
        <v>16</v>
      </c>
      <c r="L41" s="436">
        <f t="shared" si="0"/>
        <v>186</v>
      </c>
      <c r="M41" s="433">
        <v>92</v>
      </c>
      <c r="N41" s="370">
        <v>2</v>
      </c>
      <c r="O41" s="370">
        <v>1</v>
      </c>
      <c r="P41" s="370">
        <v>0</v>
      </c>
      <c r="Q41" s="370">
        <v>1</v>
      </c>
      <c r="R41" s="370">
        <v>5</v>
      </c>
      <c r="S41" s="370">
        <v>3</v>
      </c>
      <c r="T41" s="370">
        <v>3</v>
      </c>
      <c r="U41" s="370">
        <v>2</v>
      </c>
      <c r="V41" s="370">
        <v>2</v>
      </c>
      <c r="W41" s="436">
        <f t="shared" si="1"/>
        <v>19</v>
      </c>
    </row>
    <row r="42" spans="2:23">
      <c r="B42" s="433">
        <v>40</v>
      </c>
      <c r="C42" s="370">
        <v>24</v>
      </c>
      <c r="D42" s="370">
        <v>14</v>
      </c>
      <c r="E42" s="370">
        <v>9</v>
      </c>
      <c r="F42" s="370">
        <v>27</v>
      </c>
      <c r="G42" s="370">
        <v>23</v>
      </c>
      <c r="H42" s="370">
        <v>18</v>
      </c>
      <c r="I42" s="370">
        <v>15</v>
      </c>
      <c r="J42" s="370">
        <v>32</v>
      </c>
      <c r="K42" s="370">
        <v>17</v>
      </c>
      <c r="L42" s="436">
        <f t="shared" si="0"/>
        <v>179</v>
      </c>
      <c r="M42" s="433">
        <v>93</v>
      </c>
      <c r="N42" s="370">
        <v>1</v>
      </c>
      <c r="O42" s="370">
        <v>4</v>
      </c>
      <c r="P42" s="370">
        <v>0</v>
      </c>
      <c r="Q42" s="370">
        <v>2</v>
      </c>
      <c r="R42" s="370">
        <v>3</v>
      </c>
      <c r="S42" s="370">
        <v>1</v>
      </c>
      <c r="T42" s="370">
        <v>2</v>
      </c>
      <c r="U42" s="370">
        <v>1</v>
      </c>
      <c r="V42" s="370">
        <v>5</v>
      </c>
      <c r="W42" s="436">
        <f t="shared" si="1"/>
        <v>19</v>
      </c>
    </row>
    <row r="43" spans="2:23">
      <c r="B43" s="433">
        <v>41</v>
      </c>
      <c r="C43" s="370">
        <v>34</v>
      </c>
      <c r="D43" s="370">
        <v>23</v>
      </c>
      <c r="E43" s="370">
        <v>18</v>
      </c>
      <c r="F43" s="370">
        <v>21</v>
      </c>
      <c r="G43" s="370">
        <v>18</v>
      </c>
      <c r="H43" s="370">
        <v>21</v>
      </c>
      <c r="I43" s="370">
        <v>23</v>
      </c>
      <c r="J43" s="370">
        <v>26</v>
      </c>
      <c r="K43" s="370">
        <v>14</v>
      </c>
      <c r="L43" s="436">
        <f t="shared" si="0"/>
        <v>198</v>
      </c>
      <c r="M43" s="433">
        <v>94</v>
      </c>
      <c r="N43" s="370">
        <v>0</v>
      </c>
      <c r="O43" s="370">
        <v>1</v>
      </c>
      <c r="P43" s="370">
        <v>3</v>
      </c>
      <c r="Q43" s="370">
        <v>1</v>
      </c>
      <c r="R43" s="370">
        <v>3</v>
      </c>
      <c r="S43" s="370">
        <v>2</v>
      </c>
      <c r="T43" s="370">
        <v>0</v>
      </c>
      <c r="U43" s="370">
        <v>0</v>
      </c>
      <c r="V43" s="370">
        <v>0</v>
      </c>
      <c r="W43" s="436">
        <f t="shared" si="1"/>
        <v>10</v>
      </c>
    </row>
    <row r="44" spans="2:23">
      <c r="B44" s="433">
        <v>42</v>
      </c>
      <c r="C44" s="370">
        <v>35</v>
      </c>
      <c r="D44" s="370">
        <v>14</v>
      </c>
      <c r="E44" s="370">
        <v>10</v>
      </c>
      <c r="F44" s="370">
        <v>21</v>
      </c>
      <c r="G44" s="370">
        <v>27</v>
      </c>
      <c r="H44" s="370">
        <v>22</v>
      </c>
      <c r="I44" s="370">
        <v>19</v>
      </c>
      <c r="J44" s="370">
        <v>28</v>
      </c>
      <c r="K44" s="370">
        <v>20</v>
      </c>
      <c r="L44" s="436">
        <f t="shared" si="0"/>
        <v>196</v>
      </c>
      <c r="M44" s="433">
        <v>95</v>
      </c>
      <c r="N44" s="370">
        <v>1</v>
      </c>
      <c r="O44" s="370">
        <v>0</v>
      </c>
      <c r="P44" s="370">
        <v>2</v>
      </c>
      <c r="Q44" s="370">
        <v>0</v>
      </c>
      <c r="R44" s="370">
        <v>2</v>
      </c>
      <c r="S44" s="370">
        <v>2</v>
      </c>
      <c r="T44" s="370">
        <v>0</v>
      </c>
      <c r="U44" s="370">
        <v>0</v>
      </c>
      <c r="V44" s="370">
        <v>1</v>
      </c>
      <c r="W44" s="436">
        <f t="shared" si="1"/>
        <v>8</v>
      </c>
    </row>
    <row r="45" spans="2:23">
      <c r="B45" s="433">
        <v>43</v>
      </c>
      <c r="C45" s="370">
        <v>22</v>
      </c>
      <c r="D45" s="370">
        <v>16</v>
      </c>
      <c r="E45" s="370">
        <v>15</v>
      </c>
      <c r="F45" s="370">
        <v>22</v>
      </c>
      <c r="G45" s="370">
        <v>29</v>
      </c>
      <c r="H45" s="370">
        <v>15</v>
      </c>
      <c r="I45" s="370">
        <v>26</v>
      </c>
      <c r="J45" s="370">
        <v>25</v>
      </c>
      <c r="K45" s="370">
        <v>24</v>
      </c>
      <c r="L45" s="436">
        <f t="shared" si="0"/>
        <v>194</v>
      </c>
      <c r="M45" s="433">
        <v>96</v>
      </c>
      <c r="N45" s="370">
        <v>1</v>
      </c>
      <c r="O45" s="370">
        <v>0</v>
      </c>
      <c r="P45" s="370">
        <v>1</v>
      </c>
      <c r="Q45" s="370">
        <v>0</v>
      </c>
      <c r="R45" s="370">
        <v>0</v>
      </c>
      <c r="S45" s="370">
        <v>0</v>
      </c>
      <c r="T45" s="370">
        <v>1</v>
      </c>
      <c r="U45" s="370">
        <v>0</v>
      </c>
      <c r="V45" s="370">
        <v>2</v>
      </c>
      <c r="W45" s="436">
        <f t="shared" si="1"/>
        <v>5</v>
      </c>
    </row>
    <row r="46" spans="2:23">
      <c r="B46" s="433">
        <v>44</v>
      </c>
      <c r="C46" s="370">
        <v>20</v>
      </c>
      <c r="D46" s="370">
        <v>15</v>
      </c>
      <c r="E46" s="370">
        <v>14</v>
      </c>
      <c r="F46" s="370">
        <v>26</v>
      </c>
      <c r="G46" s="370">
        <v>21</v>
      </c>
      <c r="H46" s="370">
        <v>16</v>
      </c>
      <c r="I46" s="370">
        <v>26</v>
      </c>
      <c r="J46" s="370">
        <v>38</v>
      </c>
      <c r="K46" s="370">
        <v>18</v>
      </c>
      <c r="L46" s="436">
        <f t="shared" si="0"/>
        <v>194</v>
      </c>
      <c r="M46" s="433">
        <v>97</v>
      </c>
      <c r="N46" s="370">
        <v>0</v>
      </c>
      <c r="O46" s="370">
        <v>0</v>
      </c>
      <c r="P46" s="370">
        <v>0</v>
      </c>
      <c r="Q46" s="370">
        <v>2</v>
      </c>
      <c r="R46" s="370">
        <v>0</v>
      </c>
      <c r="S46" s="370">
        <v>1</v>
      </c>
      <c r="T46" s="370">
        <v>0</v>
      </c>
      <c r="U46" s="370">
        <v>1</v>
      </c>
      <c r="V46" s="370">
        <v>0</v>
      </c>
      <c r="W46" s="436">
        <f t="shared" si="1"/>
        <v>4</v>
      </c>
    </row>
    <row r="47" spans="2:23">
      <c r="B47" s="433">
        <v>45</v>
      </c>
      <c r="C47" s="370">
        <v>30</v>
      </c>
      <c r="D47" s="370">
        <v>13</v>
      </c>
      <c r="E47" s="370">
        <v>10</v>
      </c>
      <c r="F47" s="370">
        <v>33</v>
      </c>
      <c r="G47" s="370">
        <v>16</v>
      </c>
      <c r="H47" s="370">
        <v>15</v>
      </c>
      <c r="I47" s="370">
        <v>25</v>
      </c>
      <c r="J47" s="370">
        <v>21</v>
      </c>
      <c r="K47" s="370">
        <v>27</v>
      </c>
      <c r="L47" s="436">
        <f t="shared" si="0"/>
        <v>190</v>
      </c>
      <c r="M47" s="433">
        <v>98</v>
      </c>
      <c r="N47" s="370">
        <v>0</v>
      </c>
      <c r="O47" s="370">
        <v>0</v>
      </c>
      <c r="P47" s="370">
        <v>0</v>
      </c>
      <c r="Q47" s="370">
        <v>0</v>
      </c>
      <c r="R47" s="370">
        <v>0</v>
      </c>
      <c r="S47" s="370">
        <v>0</v>
      </c>
      <c r="T47" s="370">
        <v>1</v>
      </c>
      <c r="U47" s="370">
        <v>0</v>
      </c>
      <c r="V47" s="370">
        <v>1</v>
      </c>
      <c r="W47" s="436">
        <f t="shared" si="1"/>
        <v>2</v>
      </c>
    </row>
    <row r="48" spans="2:23">
      <c r="B48" s="433">
        <v>46</v>
      </c>
      <c r="C48" s="370">
        <v>29</v>
      </c>
      <c r="D48" s="370">
        <v>16</v>
      </c>
      <c r="E48" s="370">
        <v>13</v>
      </c>
      <c r="F48" s="370">
        <v>30</v>
      </c>
      <c r="G48" s="370">
        <v>20</v>
      </c>
      <c r="H48" s="370">
        <v>20</v>
      </c>
      <c r="I48" s="370">
        <v>28</v>
      </c>
      <c r="J48" s="370">
        <v>30</v>
      </c>
      <c r="K48" s="370">
        <v>17</v>
      </c>
      <c r="L48" s="436">
        <f t="shared" si="0"/>
        <v>203</v>
      </c>
      <c r="M48" s="433">
        <v>99</v>
      </c>
      <c r="N48" s="370">
        <v>0</v>
      </c>
      <c r="O48" s="370">
        <v>0</v>
      </c>
      <c r="P48" s="370">
        <v>0</v>
      </c>
      <c r="Q48" s="370">
        <v>0</v>
      </c>
      <c r="R48" s="370">
        <v>1</v>
      </c>
      <c r="S48" s="370">
        <v>0</v>
      </c>
      <c r="T48" s="370">
        <v>0</v>
      </c>
      <c r="U48" s="370">
        <v>0</v>
      </c>
      <c r="V48" s="370">
        <v>0</v>
      </c>
      <c r="W48" s="436">
        <f t="shared" si="1"/>
        <v>1</v>
      </c>
    </row>
    <row r="49" spans="2:23">
      <c r="B49" s="433">
        <v>47</v>
      </c>
      <c r="C49" s="370">
        <v>18</v>
      </c>
      <c r="D49" s="370">
        <v>28</v>
      </c>
      <c r="E49" s="370">
        <v>9</v>
      </c>
      <c r="F49" s="370">
        <v>38</v>
      </c>
      <c r="G49" s="370">
        <v>21</v>
      </c>
      <c r="H49" s="370">
        <v>17</v>
      </c>
      <c r="I49" s="370">
        <v>16</v>
      </c>
      <c r="J49" s="370">
        <v>46</v>
      </c>
      <c r="K49" s="370">
        <v>31</v>
      </c>
      <c r="L49" s="436">
        <f t="shared" si="0"/>
        <v>224</v>
      </c>
      <c r="M49" s="433">
        <v>100</v>
      </c>
      <c r="N49" s="370">
        <v>0</v>
      </c>
      <c r="O49" s="370">
        <v>0</v>
      </c>
      <c r="P49" s="370">
        <v>0</v>
      </c>
      <c r="Q49" s="370">
        <v>0</v>
      </c>
      <c r="R49" s="370">
        <v>0</v>
      </c>
      <c r="S49" s="370">
        <v>0</v>
      </c>
      <c r="T49" s="370">
        <v>0</v>
      </c>
      <c r="U49" s="370">
        <v>0</v>
      </c>
      <c r="V49" s="370">
        <v>0</v>
      </c>
      <c r="W49" s="436">
        <f t="shared" si="1"/>
        <v>0</v>
      </c>
    </row>
    <row r="50" spans="2:23">
      <c r="B50" s="433">
        <v>48</v>
      </c>
      <c r="C50" s="370">
        <v>32</v>
      </c>
      <c r="D50" s="370">
        <v>16</v>
      </c>
      <c r="E50" s="370">
        <v>15</v>
      </c>
      <c r="F50" s="370">
        <v>29</v>
      </c>
      <c r="G50" s="370">
        <v>25</v>
      </c>
      <c r="H50" s="370">
        <v>28</v>
      </c>
      <c r="I50" s="370">
        <v>23</v>
      </c>
      <c r="J50" s="370">
        <v>30</v>
      </c>
      <c r="K50" s="370">
        <v>23</v>
      </c>
      <c r="L50" s="436">
        <f t="shared" si="0"/>
        <v>221</v>
      </c>
      <c r="M50" s="433">
        <v>101</v>
      </c>
      <c r="N50" s="370">
        <v>0</v>
      </c>
      <c r="O50" s="370">
        <v>0</v>
      </c>
      <c r="P50" s="370">
        <v>0</v>
      </c>
      <c r="Q50" s="370">
        <v>0</v>
      </c>
      <c r="R50" s="370">
        <v>0</v>
      </c>
      <c r="S50" s="370">
        <v>1</v>
      </c>
      <c r="T50" s="370">
        <v>0</v>
      </c>
      <c r="U50" s="370">
        <v>0</v>
      </c>
      <c r="V50" s="370">
        <v>0</v>
      </c>
      <c r="W50" s="436">
        <f t="shared" si="1"/>
        <v>1</v>
      </c>
    </row>
    <row r="51" spans="2:23">
      <c r="B51" s="433">
        <v>49</v>
      </c>
      <c r="C51" s="370">
        <v>26</v>
      </c>
      <c r="D51" s="370">
        <v>24</v>
      </c>
      <c r="E51" s="370">
        <v>16</v>
      </c>
      <c r="F51" s="370">
        <v>26</v>
      </c>
      <c r="G51" s="370">
        <v>27</v>
      </c>
      <c r="H51" s="370">
        <v>17</v>
      </c>
      <c r="I51" s="370">
        <v>17</v>
      </c>
      <c r="J51" s="370">
        <v>35</v>
      </c>
      <c r="K51" s="370">
        <v>23</v>
      </c>
      <c r="L51" s="436">
        <f t="shared" si="0"/>
        <v>211</v>
      </c>
      <c r="M51" s="433">
        <v>102</v>
      </c>
      <c r="N51" s="370">
        <v>0</v>
      </c>
      <c r="O51" s="370">
        <v>0</v>
      </c>
      <c r="P51" s="370">
        <v>0</v>
      </c>
      <c r="Q51" s="370">
        <v>0</v>
      </c>
      <c r="R51" s="370">
        <v>0</v>
      </c>
      <c r="S51" s="370">
        <v>0</v>
      </c>
      <c r="T51" s="370">
        <v>0</v>
      </c>
      <c r="U51" s="370">
        <v>0</v>
      </c>
      <c r="V51" s="370">
        <v>0</v>
      </c>
      <c r="W51" s="436">
        <f t="shared" si="1"/>
        <v>0</v>
      </c>
    </row>
    <row r="52" spans="2:23">
      <c r="B52" s="433">
        <v>50</v>
      </c>
      <c r="C52" s="370">
        <v>19</v>
      </c>
      <c r="D52" s="370">
        <v>12</v>
      </c>
      <c r="E52" s="370">
        <v>9</v>
      </c>
      <c r="F52" s="370">
        <v>24</v>
      </c>
      <c r="G52" s="370">
        <v>19</v>
      </c>
      <c r="H52" s="370">
        <v>21</v>
      </c>
      <c r="I52" s="370">
        <v>27</v>
      </c>
      <c r="J52" s="370">
        <v>33</v>
      </c>
      <c r="K52" s="370">
        <v>15</v>
      </c>
      <c r="L52" s="436">
        <f t="shared" si="0"/>
        <v>179</v>
      </c>
      <c r="M52" s="433">
        <v>103</v>
      </c>
      <c r="N52" s="370">
        <v>0</v>
      </c>
      <c r="O52" s="370">
        <v>0</v>
      </c>
      <c r="P52" s="370">
        <v>0</v>
      </c>
      <c r="Q52" s="370">
        <v>0</v>
      </c>
      <c r="R52" s="370">
        <v>0</v>
      </c>
      <c r="S52" s="370">
        <v>0</v>
      </c>
      <c r="T52" s="370">
        <v>0</v>
      </c>
      <c r="U52" s="370">
        <v>0</v>
      </c>
      <c r="V52" s="370">
        <v>0</v>
      </c>
      <c r="W52" s="436">
        <f t="shared" si="1"/>
        <v>0</v>
      </c>
    </row>
    <row r="53" spans="2:23">
      <c r="B53" s="433">
        <v>51</v>
      </c>
      <c r="C53" s="370">
        <v>24</v>
      </c>
      <c r="D53" s="370">
        <v>27</v>
      </c>
      <c r="E53" s="370">
        <v>15</v>
      </c>
      <c r="F53" s="370">
        <v>22</v>
      </c>
      <c r="G53" s="370">
        <v>34</v>
      </c>
      <c r="H53" s="370">
        <v>24</v>
      </c>
      <c r="I53" s="370">
        <v>26</v>
      </c>
      <c r="J53" s="370">
        <v>36</v>
      </c>
      <c r="K53" s="370">
        <v>30</v>
      </c>
      <c r="L53" s="436">
        <f t="shared" si="0"/>
        <v>238</v>
      </c>
      <c r="M53" s="432" t="s">
        <v>51</v>
      </c>
      <c r="N53" s="370">
        <v>0</v>
      </c>
      <c r="O53" s="370">
        <v>0</v>
      </c>
      <c r="P53" s="370">
        <v>0</v>
      </c>
      <c r="Q53" s="370">
        <v>0</v>
      </c>
      <c r="R53" s="370">
        <v>0</v>
      </c>
      <c r="S53" s="370">
        <v>0</v>
      </c>
      <c r="T53" s="370">
        <v>0</v>
      </c>
      <c r="U53" s="370">
        <v>0</v>
      </c>
      <c r="V53" s="370">
        <v>0</v>
      </c>
      <c r="W53" s="436">
        <f t="shared" si="1"/>
        <v>0</v>
      </c>
    </row>
    <row r="54" spans="2:23">
      <c r="B54" s="434">
        <v>52</v>
      </c>
      <c r="C54" s="370">
        <v>37</v>
      </c>
      <c r="D54" s="370">
        <v>19</v>
      </c>
      <c r="E54" s="370">
        <v>17</v>
      </c>
      <c r="F54" s="370">
        <v>34</v>
      </c>
      <c r="G54" s="370">
        <v>17</v>
      </c>
      <c r="H54" s="370">
        <v>20</v>
      </c>
      <c r="I54" s="370">
        <v>24</v>
      </c>
      <c r="J54" s="370">
        <v>30</v>
      </c>
      <c r="K54" s="370">
        <v>29</v>
      </c>
      <c r="L54" s="436">
        <f t="shared" si="0"/>
        <v>227</v>
      </c>
      <c r="M54" s="432" t="s">
        <v>54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370">
        <v>0</v>
      </c>
      <c r="T54" s="370">
        <v>0</v>
      </c>
      <c r="U54" s="370">
        <v>0</v>
      </c>
      <c r="V54" s="370">
        <v>0</v>
      </c>
      <c r="W54" s="436">
        <f t="shared" si="1"/>
        <v>0</v>
      </c>
    </row>
    <row r="55" spans="2:23">
      <c r="B55" s="89"/>
      <c r="C55" s="88"/>
      <c r="D55" s="88"/>
      <c r="E55" s="88"/>
      <c r="F55" s="88"/>
      <c r="G55" s="88"/>
      <c r="H55" s="88"/>
      <c r="I55" s="88"/>
      <c r="J55" s="88"/>
      <c r="K55" s="88"/>
      <c r="L55" s="90">
        <f t="shared" si="0"/>
        <v>0</v>
      </c>
      <c r="M55" s="438" t="s">
        <v>52</v>
      </c>
      <c r="N55" s="439">
        <f>SUM(N2:N54,C2:C54)</f>
        <v>1629</v>
      </c>
      <c r="O55" s="439">
        <f t="shared" ref="O55:V55" si="2">SUM(O2:O54,D2:D54)</f>
        <v>1129</v>
      </c>
      <c r="P55" s="439">
        <f t="shared" si="2"/>
        <v>912</v>
      </c>
      <c r="Q55" s="439">
        <f t="shared" si="2"/>
        <v>1642</v>
      </c>
      <c r="R55" s="439">
        <f t="shared" si="2"/>
        <v>1367</v>
      </c>
      <c r="S55" s="439">
        <f t="shared" si="2"/>
        <v>1440</v>
      </c>
      <c r="T55" s="439">
        <f t="shared" si="2"/>
        <v>1407</v>
      </c>
      <c r="U55" s="439">
        <f t="shared" si="2"/>
        <v>1678</v>
      </c>
      <c r="V55" s="439">
        <f t="shared" si="2"/>
        <v>1505</v>
      </c>
      <c r="W55" s="437">
        <f t="shared" si="1"/>
        <v>12709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  <ignoredError sqref="L3:L54 W2:W52" formulaRange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W55"/>
  <sheetViews>
    <sheetView view="pageLayout" zoomScale="70" zoomScaleNormal="100" zoomScalePageLayoutView="70" workbookViewId="0">
      <selection activeCell="R16" sqref="R16"/>
    </sheetView>
  </sheetViews>
  <sheetFormatPr defaultColWidth="7.625" defaultRowHeight="13.5"/>
  <cols>
    <col min="1" max="1" width="7.625" style="48"/>
    <col min="2" max="2" width="7.625" style="49" customWidth="1"/>
    <col min="3" max="12" width="7.625" style="50" customWidth="1"/>
    <col min="13" max="16384" width="7.625" style="48"/>
  </cols>
  <sheetData>
    <row r="1" spans="2:23">
      <c r="B1" s="432" t="s">
        <v>53</v>
      </c>
      <c r="C1" s="435" t="s">
        <v>39</v>
      </c>
      <c r="D1" s="435" t="s">
        <v>20</v>
      </c>
      <c r="E1" s="435" t="s">
        <v>21</v>
      </c>
      <c r="F1" s="435" t="s">
        <v>22</v>
      </c>
      <c r="G1" s="435" t="s">
        <v>23</v>
      </c>
      <c r="H1" s="435" t="s">
        <v>24</v>
      </c>
      <c r="I1" s="435" t="s">
        <v>25</v>
      </c>
      <c r="J1" s="435" t="s">
        <v>26</v>
      </c>
      <c r="K1" s="435" t="s">
        <v>27</v>
      </c>
      <c r="L1" s="435" t="s">
        <v>1</v>
      </c>
      <c r="M1" s="432" t="s">
        <v>53</v>
      </c>
      <c r="N1" s="435" t="s">
        <v>39</v>
      </c>
      <c r="O1" s="435" t="s">
        <v>20</v>
      </c>
      <c r="P1" s="435" t="s">
        <v>21</v>
      </c>
      <c r="Q1" s="435" t="s">
        <v>22</v>
      </c>
      <c r="R1" s="435" t="s">
        <v>23</v>
      </c>
      <c r="S1" s="435" t="s">
        <v>24</v>
      </c>
      <c r="T1" s="435" t="s">
        <v>25</v>
      </c>
      <c r="U1" s="435" t="s">
        <v>26</v>
      </c>
      <c r="V1" s="435" t="s">
        <v>27</v>
      </c>
      <c r="W1" s="435" t="s">
        <v>1</v>
      </c>
    </row>
    <row r="2" spans="2:23">
      <c r="B2" s="433" t="s">
        <v>78</v>
      </c>
      <c r="C2" s="370">
        <v>15</v>
      </c>
      <c r="D2" s="370">
        <v>10</v>
      </c>
      <c r="E2" s="370">
        <v>11</v>
      </c>
      <c r="F2" s="370">
        <v>12</v>
      </c>
      <c r="G2" s="370">
        <v>4</v>
      </c>
      <c r="H2" s="370">
        <v>13</v>
      </c>
      <c r="I2" s="370">
        <v>4</v>
      </c>
      <c r="J2" s="370">
        <v>14</v>
      </c>
      <c r="K2" s="370">
        <v>3</v>
      </c>
      <c r="L2" s="436">
        <f>SUM(C2:K2)</f>
        <v>86</v>
      </c>
      <c r="M2" s="433">
        <v>53</v>
      </c>
      <c r="N2" s="370">
        <v>34</v>
      </c>
      <c r="O2" s="370">
        <v>21</v>
      </c>
      <c r="P2" s="370">
        <v>7</v>
      </c>
      <c r="Q2" s="370">
        <v>22</v>
      </c>
      <c r="R2" s="370">
        <v>22</v>
      </c>
      <c r="S2" s="370">
        <v>21</v>
      </c>
      <c r="T2" s="370">
        <v>32</v>
      </c>
      <c r="U2" s="370">
        <v>28</v>
      </c>
      <c r="V2" s="370">
        <v>25</v>
      </c>
      <c r="W2" s="436">
        <f>SUM(N2:V2)</f>
        <v>212</v>
      </c>
    </row>
    <row r="3" spans="2:23">
      <c r="B3" s="433">
        <v>1</v>
      </c>
      <c r="C3" s="370">
        <v>10</v>
      </c>
      <c r="D3" s="370">
        <v>12</v>
      </c>
      <c r="E3" s="370">
        <v>6</v>
      </c>
      <c r="F3" s="370">
        <v>18</v>
      </c>
      <c r="G3" s="370">
        <v>9</v>
      </c>
      <c r="H3" s="370">
        <v>14</v>
      </c>
      <c r="I3" s="370">
        <v>5</v>
      </c>
      <c r="J3" s="370">
        <v>9</v>
      </c>
      <c r="K3" s="370">
        <v>4</v>
      </c>
      <c r="L3" s="436">
        <f t="shared" ref="L3:L54" si="0">SUM(C3:K3)</f>
        <v>87</v>
      </c>
      <c r="M3" s="433">
        <v>54</v>
      </c>
      <c r="N3" s="370">
        <v>23</v>
      </c>
      <c r="O3" s="370">
        <v>14</v>
      </c>
      <c r="P3" s="370">
        <v>9</v>
      </c>
      <c r="Q3" s="370">
        <v>25</v>
      </c>
      <c r="R3" s="370">
        <v>12</v>
      </c>
      <c r="S3" s="370">
        <v>21</v>
      </c>
      <c r="T3" s="370">
        <v>19</v>
      </c>
      <c r="U3" s="370">
        <v>23</v>
      </c>
      <c r="V3" s="370">
        <v>10</v>
      </c>
      <c r="W3" s="436">
        <f t="shared" ref="W3:W55" si="1">SUM(N3:V3)</f>
        <v>156</v>
      </c>
    </row>
    <row r="4" spans="2:23">
      <c r="B4" s="433">
        <v>2</v>
      </c>
      <c r="C4" s="370">
        <v>18</v>
      </c>
      <c r="D4" s="370">
        <v>2</v>
      </c>
      <c r="E4" s="370">
        <v>3</v>
      </c>
      <c r="F4" s="370">
        <v>12</v>
      </c>
      <c r="G4" s="370">
        <v>8</v>
      </c>
      <c r="H4" s="370">
        <v>6</v>
      </c>
      <c r="I4" s="370">
        <v>5</v>
      </c>
      <c r="J4" s="370">
        <v>18</v>
      </c>
      <c r="K4" s="370">
        <v>9</v>
      </c>
      <c r="L4" s="436">
        <f t="shared" si="0"/>
        <v>81</v>
      </c>
      <c r="M4" s="433">
        <v>55</v>
      </c>
      <c r="N4" s="370">
        <v>29</v>
      </c>
      <c r="O4" s="370">
        <v>12</v>
      </c>
      <c r="P4" s="370">
        <v>13</v>
      </c>
      <c r="Q4" s="370">
        <v>31</v>
      </c>
      <c r="R4" s="370">
        <v>12</v>
      </c>
      <c r="S4" s="370">
        <v>21</v>
      </c>
      <c r="T4" s="370">
        <v>24</v>
      </c>
      <c r="U4" s="370">
        <v>34</v>
      </c>
      <c r="V4" s="370">
        <v>28</v>
      </c>
      <c r="W4" s="436">
        <f t="shared" si="1"/>
        <v>204</v>
      </c>
    </row>
    <row r="5" spans="2:23">
      <c r="B5" s="433">
        <v>3</v>
      </c>
      <c r="C5" s="370">
        <v>15</v>
      </c>
      <c r="D5" s="370">
        <v>4</v>
      </c>
      <c r="E5" s="370">
        <v>4</v>
      </c>
      <c r="F5" s="370">
        <v>15</v>
      </c>
      <c r="G5" s="370">
        <v>15</v>
      </c>
      <c r="H5" s="370">
        <v>16</v>
      </c>
      <c r="I5" s="370">
        <v>3</v>
      </c>
      <c r="J5" s="370">
        <v>19</v>
      </c>
      <c r="K5" s="370">
        <v>10</v>
      </c>
      <c r="L5" s="436">
        <f t="shared" si="0"/>
        <v>101</v>
      </c>
      <c r="M5" s="433">
        <v>56</v>
      </c>
      <c r="N5" s="370">
        <v>24</v>
      </c>
      <c r="O5" s="370">
        <v>17</v>
      </c>
      <c r="P5" s="370">
        <v>13</v>
      </c>
      <c r="Q5" s="370">
        <v>18</v>
      </c>
      <c r="R5" s="370">
        <v>20</v>
      </c>
      <c r="S5" s="370">
        <v>28</v>
      </c>
      <c r="T5" s="370">
        <v>15</v>
      </c>
      <c r="U5" s="370">
        <v>28</v>
      </c>
      <c r="V5" s="370">
        <v>16</v>
      </c>
      <c r="W5" s="436">
        <f t="shared" si="1"/>
        <v>179</v>
      </c>
    </row>
    <row r="6" spans="2:23">
      <c r="B6" s="433">
        <v>4</v>
      </c>
      <c r="C6" s="370">
        <v>16</v>
      </c>
      <c r="D6" s="370">
        <v>9</v>
      </c>
      <c r="E6" s="370">
        <v>7</v>
      </c>
      <c r="F6" s="370">
        <v>12</v>
      </c>
      <c r="G6" s="370">
        <v>16</v>
      </c>
      <c r="H6" s="370">
        <v>8</v>
      </c>
      <c r="I6" s="370">
        <v>11</v>
      </c>
      <c r="J6" s="370">
        <v>10</v>
      </c>
      <c r="K6" s="370">
        <v>12</v>
      </c>
      <c r="L6" s="436">
        <f t="shared" si="0"/>
        <v>101</v>
      </c>
      <c r="M6" s="433">
        <v>57</v>
      </c>
      <c r="N6" s="370">
        <v>23</v>
      </c>
      <c r="O6" s="370">
        <v>14</v>
      </c>
      <c r="P6" s="370">
        <v>12</v>
      </c>
      <c r="Q6" s="370">
        <v>17</v>
      </c>
      <c r="R6" s="370">
        <v>13</v>
      </c>
      <c r="S6" s="370">
        <v>14</v>
      </c>
      <c r="T6" s="370">
        <v>24</v>
      </c>
      <c r="U6" s="370">
        <v>30</v>
      </c>
      <c r="V6" s="370">
        <v>27</v>
      </c>
      <c r="W6" s="436">
        <f t="shared" si="1"/>
        <v>174</v>
      </c>
    </row>
    <row r="7" spans="2:23">
      <c r="B7" s="433">
        <v>5</v>
      </c>
      <c r="C7" s="370">
        <v>12</v>
      </c>
      <c r="D7" s="370">
        <v>8</v>
      </c>
      <c r="E7" s="370">
        <v>9</v>
      </c>
      <c r="F7" s="370">
        <v>8</v>
      </c>
      <c r="G7" s="370">
        <v>12</v>
      </c>
      <c r="H7" s="370">
        <v>6</v>
      </c>
      <c r="I7" s="370">
        <v>13</v>
      </c>
      <c r="J7" s="370">
        <v>17</v>
      </c>
      <c r="K7" s="370">
        <v>10</v>
      </c>
      <c r="L7" s="436">
        <f t="shared" si="0"/>
        <v>95</v>
      </c>
      <c r="M7" s="433">
        <v>58</v>
      </c>
      <c r="N7" s="370">
        <v>15</v>
      </c>
      <c r="O7" s="370">
        <v>11</v>
      </c>
      <c r="P7" s="370">
        <v>12</v>
      </c>
      <c r="Q7" s="370">
        <v>25</v>
      </c>
      <c r="R7" s="370">
        <v>17</v>
      </c>
      <c r="S7" s="370">
        <v>22</v>
      </c>
      <c r="T7" s="370">
        <v>16</v>
      </c>
      <c r="U7" s="370">
        <v>18</v>
      </c>
      <c r="V7" s="370">
        <v>26</v>
      </c>
      <c r="W7" s="436">
        <f t="shared" si="1"/>
        <v>162</v>
      </c>
    </row>
    <row r="8" spans="2:23">
      <c r="B8" s="433">
        <v>6</v>
      </c>
      <c r="C8" s="370">
        <v>8</v>
      </c>
      <c r="D8" s="370">
        <v>2</v>
      </c>
      <c r="E8" s="370">
        <v>7</v>
      </c>
      <c r="F8" s="370">
        <v>20</v>
      </c>
      <c r="G8" s="370">
        <v>12</v>
      </c>
      <c r="H8" s="370">
        <v>13</v>
      </c>
      <c r="I8" s="370">
        <v>16</v>
      </c>
      <c r="J8" s="370">
        <v>24</v>
      </c>
      <c r="K8" s="370">
        <v>10</v>
      </c>
      <c r="L8" s="436">
        <f t="shared" si="0"/>
        <v>112</v>
      </c>
      <c r="M8" s="433">
        <v>59</v>
      </c>
      <c r="N8" s="370">
        <v>21</v>
      </c>
      <c r="O8" s="370">
        <v>16</v>
      </c>
      <c r="P8" s="370">
        <v>12</v>
      </c>
      <c r="Q8" s="370">
        <v>16</v>
      </c>
      <c r="R8" s="370">
        <v>23</v>
      </c>
      <c r="S8" s="370">
        <v>13</v>
      </c>
      <c r="T8" s="370">
        <v>14</v>
      </c>
      <c r="U8" s="370">
        <v>18</v>
      </c>
      <c r="V8" s="370">
        <v>20</v>
      </c>
      <c r="W8" s="436">
        <f t="shared" si="1"/>
        <v>153</v>
      </c>
    </row>
    <row r="9" spans="2:23">
      <c r="B9" s="433">
        <v>7</v>
      </c>
      <c r="C9" s="370">
        <v>12</v>
      </c>
      <c r="D9" s="370">
        <v>6</v>
      </c>
      <c r="E9" s="370">
        <v>5</v>
      </c>
      <c r="F9" s="370">
        <v>9</v>
      </c>
      <c r="G9" s="370">
        <v>7</v>
      </c>
      <c r="H9" s="370">
        <v>9</v>
      </c>
      <c r="I9" s="370">
        <v>12</v>
      </c>
      <c r="J9" s="370">
        <v>27</v>
      </c>
      <c r="K9" s="370">
        <v>15</v>
      </c>
      <c r="L9" s="436">
        <f t="shared" si="0"/>
        <v>102</v>
      </c>
      <c r="M9" s="433">
        <v>60</v>
      </c>
      <c r="N9" s="370">
        <v>15</v>
      </c>
      <c r="O9" s="370">
        <v>10</v>
      </c>
      <c r="P9" s="370">
        <v>5</v>
      </c>
      <c r="Q9" s="370">
        <v>12</v>
      </c>
      <c r="R9" s="370">
        <v>19</v>
      </c>
      <c r="S9" s="370">
        <v>23</v>
      </c>
      <c r="T9" s="370">
        <v>13</v>
      </c>
      <c r="U9" s="370">
        <v>24</v>
      </c>
      <c r="V9" s="370">
        <v>14</v>
      </c>
      <c r="W9" s="436">
        <f t="shared" si="1"/>
        <v>135</v>
      </c>
    </row>
    <row r="10" spans="2:23">
      <c r="B10" s="433">
        <v>8</v>
      </c>
      <c r="C10" s="370">
        <v>6</v>
      </c>
      <c r="D10" s="370">
        <v>12</v>
      </c>
      <c r="E10" s="370">
        <v>7</v>
      </c>
      <c r="F10" s="370">
        <v>15</v>
      </c>
      <c r="G10" s="370">
        <v>13</v>
      </c>
      <c r="H10" s="370">
        <v>8</v>
      </c>
      <c r="I10" s="370">
        <v>18</v>
      </c>
      <c r="J10" s="370">
        <v>20</v>
      </c>
      <c r="K10" s="370">
        <v>16</v>
      </c>
      <c r="L10" s="436">
        <f t="shared" si="0"/>
        <v>115</v>
      </c>
      <c r="M10" s="433">
        <v>61</v>
      </c>
      <c r="N10" s="370">
        <v>12</v>
      </c>
      <c r="O10" s="370">
        <v>18</v>
      </c>
      <c r="P10" s="370">
        <v>13</v>
      </c>
      <c r="Q10" s="370">
        <v>17</v>
      </c>
      <c r="R10" s="370">
        <v>20</v>
      </c>
      <c r="S10" s="370">
        <v>19</v>
      </c>
      <c r="T10" s="370">
        <v>18</v>
      </c>
      <c r="U10" s="370">
        <v>26</v>
      </c>
      <c r="V10" s="370">
        <v>19</v>
      </c>
      <c r="W10" s="436">
        <f t="shared" si="1"/>
        <v>162</v>
      </c>
    </row>
    <row r="11" spans="2:23">
      <c r="B11" s="433">
        <v>9</v>
      </c>
      <c r="C11" s="370">
        <v>15</v>
      </c>
      <c r="D11" s="370">
        <v>7</v>
      </c>
      <c r="E11" s="370">
        <v>7</v>
      </c>
      <c r="F11" s="370">
        <v>13</v>
      </c>
      <c r="G11" s="370">
        <v>10</v>
      </c>
      <c r="H11" s="370">
        <v>8</v>
      </c>
      <c r="I11" s="370">
        <v>9</v>
      </c>
      <c r="J11" s="370">
        <v>15</v>
      </c>
      <c r="K11" s="370">
        <v>13</v>
      </c>
      <c r="L11" s="436">
        <f t="shared" si="0"/>
        <v>97</v>
      </c>
      <c r="M11" s="433">
        <v>62</v>
      </c>
      <c r="N11" s="370">
        <v>18</v>
      </c>
      <c r="O11" s="370">
        <v>5</v>
      </c>
      <c r="P11" s="370">
        <v>4</v>
      </c>
      <c r="Q11" s="370">
        <v>13</v>
      </c>
      <c r="R11" s="370">
        <v>20</v>
      </c>
      <c r="S11" s="370">
        <v>14</v>
      </c>
      <c r="T11" s="370">
        <v>14</v>
      </c>
      <c r="U11" s="370">
        <v>20</v>
      </c>
      <c r="V11" s="370">
        <v>22</v>
      </c>
      <c r="W11" s="436">
        <f t="shared" si="1"/>
        <v>130</v>
      </c>
    </row>
    <row r="12" spans="2:23">
      <c r="B12" s="433">
        <v>10</v>
      </c>
      <c r="C12" s="370">
        <v>9</v>
      </c>
      <c r="D12" s="370">
        <v>2</v>
      </c>
      <c r="E12" s="370">
        <v>3</v>
      </c>
      <c r="F12" s="370">
        <v>14</v>
      </c>
      <c r="G12" s="370">
        <v>14</v>
      </c>
      <c r="H12" s="370">
        <v>8</v>
      </c>
      <c r="I12" s="370">
        <v>17</v>
      </c>
      <c r="J12" s="370">
        <v>19</v>
      </c>
      <c r="K12" s="370">
        <v>10</v>
      </c>
      <c r="L12" s="436">
        <f t="shared" si="0"/>
        <v>96</v>
      </c>
      <c r="M12" s="433">
        <v>63</v>
      </c>
      <c r="N12" s="370">
        <v>22</v>
      </c>
      <c r="O12" s="370">
        <v>11</v>
      </c>
      <c r="P12" s="370">
        <v>8</v>
      </c>
      <c r="Q12" s="370">
        <v>22</v>
      </c>
      <c r="R12" s="370">
        <v>13</v>
      </c>
      <c r="S12" s="370">
        <v>23</v>
      </c>
      <c r="T12" s="370">
        <v>8</v>
      </c>
      <c r="U12" s="370">
        <v>14</v>
      </c>
      <c r="V12" s="370">
        <v>24</v>
      </c>
      <c r="W12" s="436">
        <f t="shared" si="1"/>
        <v>145</v>
      </c>
    </row>
    <row r="13" spans="2:23">
      <c r="B13" s="433">
        <v>11</v>
      </c>
      <c r="C13" s="370">
        <v>10</v>
      </c>
      <c r="D13" s="370">
        <v>6</v>
      </c>
      <c r="E13" s="370">
        <v>4</v>
      </c>
      <c r="F13" s="370">
        <v>19</v>
      </c>
      <c r="G13" s="370">
        <v>17</v>
      </c>
      <c r="H13" s="370">
        <v>11</v>
      </c>
      <c r="I13" s="370">
        <v>11</v>
      </c>
      <c r="J13" s="370">
        <v>16</v>
      </c>
      <c r="K13" s="370">
        <v>12</v>
      </c>
      <c r="L13" s="436">
        <f t="shared" si="0"/>
        <v>106</v>
      </c>
      <c r="M13" s="433">
        <v>64</v>
      </c>
      <c r="N13" s="370">
        <v>11</v>
      </c>
      <c r="O13" s="370">
        <v>15</v>
      </c>
      <c r="P13" s="370">
        <v>7</v>
      </c>
      <c r="Q13" s="370">
        <v>9</v>
      </c>
      <c r="R13" s="370">
        <v>13</v>
      </c>
      <c r="S13" s="370">
        <v>11</v>
      </c>
      <c r="T13" s="370">
        <v>16</v>
      </c>
      <c r="U13" s="370">
        <v>19</v>
      </c>
      <c r="V13" s="370">
        <v>16</v>
      </c>
      <c r="W13" s="436">
        <f t="shared" si="1"/>
        <v>117</v>
      </c>
    </row>
    <row r="14" spans="2:23">
      <c r="B14" s="433">
        <v>12</v>
      </c>
      <c r="C14" s="370">
        <v>6</v>
      </c>
      <c r="D14" s="370">
        <v>6</v>
      </c>
      <c r="E14" s="370">
        <v>2</v>
      </c>
      <c r="F14" s="370">
        <v>17</v>
      </c>
      <c r="G14" s="370">
        <v>8</v>
      </c>
      <c r="H14" s="370">
        <v>12</v>
      </c>
      <c r="I14" s="370">
        <v>8</v>
      </c>
      <c r="J14" s="370">
        <v>21</v>
      </c>
      <c r="K14" s="370">
        <v>13</v>
      </c>
      <c r="L14" s="436">
        <f t="shared" si="0"/>
        <v>93</v>
      </c>
      <c r="M14" s="433">
        <v>65</v>
      </c>
      <c r="N14" s="370">
        <v>17</v>
      </c>
      <c r="O14" s="370">
        <v>11</v>
      </c>
      <c r="P14" s="370">
        <v>8</v>
      </c>
      <c r="Q14" s="370">
        <v>19</v>
      </c>
      <c r="R14" s="370">
        <v>6</v>
      </c>
      <c r="S14" s="370">
        <v>18</v>
      </c>
      <c r="T14" s="370">
        <v>14</v>
      </c>
      <c r="U14" s="370">
        <v>15</v>
      </c>
      <c r="V14" s="370">
        <v>20</v>
      </c>
      <c r="W14" s="436">
        <f t="shared" si="1"/>
        <v>128</v>
      </c>
    </row>
    <row r="15" spans="2:23">
      <c r="B15" s="433">
        <v>13</v>
      </c>
      <c r="C15" s="370">
        <v>13</v>
      </c>
      <c r="D15" s="370">
        <v>9</v>
      </c>
      <c r="E15" s="370">
        <v>3</v>
      </c>
      <c r="F15" s="370">
        <v>12</v>
      </c>
      <c r="G15" s="370">
        <v>6</v>
      </c>
      <c r="H15" s="370">
        <v>9</v>
      </c>
      <c r="I15" s="370">
        <v>10</v>
      </c>
      <c r="J15" s="370">
        <v>23</v>
      </c>
      <c r="K15" s="370">
        <v>13</v>
      </c>
      <c r="L15" s="436">
        <f t="shared" si="0"/>
        <v>98</v>
      </c>
      <c r="M15" s="433">
        <v>66</v>
      </c>
      <c r="N15" s="370">
        <v>19</v>
      </c>
      <c r="O15" s="370">
        <v>14</v>
      </c>
      <c r="P15" s="370">
        <v>7</v>
      </c>
      <c r="Q15" s="370">
        <v>9</v>
      </c>
      <c r="R15" s="370">
        <v>15</v>
      </c>
      <c r="S15" s="370">
        <v>19</v>
      </c>
      <c r="T15" s="370">
        <v>20</v>
      </c>
      <c r="U15" s="370">
        <v>15</v>
      </c>
      <c r="V15" s="370">
        <v>12</v>
      </c>
      <c r="W15" s="436">
        <f t="shared" si="1"/>
        <v>130</v>
      </c>
    </row>
    <row r="16" spans="2:23">
      <c r="B16" s="433">
        <v>14</v>
      </c>
      <c r="C16" s="370">
        <v>7</v>
      </c>
      <c r="D16" s="370">
        <v>4</v>
      </c>
      <c r="E16" s="370">
        <v>6</v>
      </c>
      <c r="F16" s="370">
        <v>16</v>
      </c>
      <c r="G16" s="370">
        <v>7</v>
      </c>
      <c r="H16" s="370">
        <v>7</v>
      </c>
      <c r="I16" s="370">
        <v>13</v>
      </c>
      <c r="J16" s="370">
        <v>16</v>
      </c>
      <c r="K16" s="370">
        <v>14</v>
      </c>
      <c r="L16" s="436">
        <f t="shared" si="0"/>
        <v>90</v>
      </c>
      <c r="M16" s="433">
        <v>67</v>
      </c>
      <c r="N16" s="370">
        <v>11</v>
      </c>
      <c r="O16" s="370">
        <v>12</v>
      </c>
      <c r="P16" s="370">
        <v>3</v>
      </c>
      <c r="Q16" s="370">
        <v>18</v>
      </c>
      <c r="R16" s="370">
        <v>9</v>
      </c>
      <c r="S16" s="370">
        <v>17</v>
      </c>
      <c r="T16" s="370">
        <v>15</v>
      </c>
      <c r="U16" s="370">
        <v>13</v>
      </c>
      <c r="V16" s="370">
        <v>17</v>
      </c>
      <c r="W16" s="436">
        <f t="shared" si="1"/>
        <v>115</v>
      </c>
    </row>
    <row r="17" spans="2:23">
      <c r="B17" s="433">
        <v>15</v>
      </c>
      <c r="C17" s="370">
        <v>8</v>
      </c>
      <c r="D17" s="370">
        <v>4</v>
      </c>
      <c r="E17" s="370">
        <v>3</v>
      </c>
      <c r="F17" s="370">
        <v>8</v>
      </c>
      <c r="G17" s="370">
        <v>7</v>
      </c>
      <c r="H17" s="370">
        <v>16</v>
      </c>
      <c r="I17" s="370">
        <v>7</v>
      </c>
      <c r="J17" s="370">
        <v>23</v>
      </c>
      <c r="K17" s="370">
        <v>14</v>
      </c>
      <c r="L17" s="436">
        <f t="shared" si="0"/>
        <v>90</v>
      </c>
      <c r="M17" s="433">
        <v>68</v>
      </c>
      <c r="N17" s="370">
        <v>6</v>
      </c>
      <c r="O17" s="370">
        <v>10</v>
      </c>
      <c r="P17" s="370">
        <v>7</v>
      </c>
      <c r="Q17" s="370">
        <v>9</v>
      </c>
      <c r="R17" s="370">
        <v>15</v>
      </c>
      <c r="S17" s="370">
        <v>16</v>
      </c>
      <c r="T17" s="370">
        <v>16</v>
      </c>
      <c r="U17" s="370">
        <v>17</v>
      </c>
      <c r="V17" s="370">
        <v>24</v>
      </c>
      <c r="W17" s="436">
        <f t="shared" si="1"/>
        <v>120</v>
      </c>
    </row>
    <row r="18" spans="2:23">
      <c r="B18" s="433">
        <v>16</v>
      </c>
      <c r="C18" s="370">
        <v>7</v>
      </c>
      <c r="D18" s="370">
        <v>5</v>
      </c>
      <c r="E18" s="370">
        <v>7</v>
      </c>
      <c r="F18" s="370">
        <v>18</v>
      </c>
      <c r="G18" s="370">
        <v>8</v>
      </c>
      <c r="H18" s="370">
        <v>18</v>
      </c>
      <c r="I18" s="370">
        <v>8</v>
      </c>
      <c r="J18" s="370">
        <v>16</v>
      </c>
      <c r="K18" s="370">
        <v>12</v>
      </c>
      <c r="L18" s="436">
        <f t="shared" si="0"/>
        <v>99</v>
      </c>
      <c r="M18" s="433">
        <v>69</v>
      </c>
      <c r="N18" s="370">
        <v>17</v>
      </c>
      <c r="O18" s="370">
        <v>12</v>
      </c>
      <c r="P18" s="370">
        <v>4</v>
      </c>
      <c r="Q18" s="370">
        <v>17</v>
      </c>
      <c r="R18" s="370">
        <v>14</v>
      </c>
      <c r="S18" s="370">
        <v>15</v>
      </c>
      <c r="T18" s="370">
        <v>16</v>
      </c>
      <c r="U18" s="370">
        <v>19</v>
      </c>
      <c r="V18" s="370">
        <v>20</v>
      </c>
      <c r="W18" s="436">
        <f t="shared" si="1"/>
        <v>134</v>
      </c>
    </row>
    <row r="19" spans="2:23">
      <c r="B19" s="433">
        <v>17</v>
      </c>
      <c r="C19" s="370">
        <v>7</v>
      </c>
      <c r="D19" s="370">
        <v>8</v>
      </c>
      <c r="E19" s="370">
        <v>7</v>
      </c>
      <c r="F19" s="370">
        <v>5</v>
      </c>
      <c r="G19" s="370">
        <v>6</v>
      </c>
      <c r="H19" s="370">
        <v>14</v>
      </c>
      <c r="I19" s="370">
        <v>11</v>
      </c>
      <c r="J19" s="370">
        <v>16</v>
      </c>
      <c r="K19" s="370">
        <v>17</v>
      </c>
      <c r="L19" s="436">
        <f t="shared" si="0"/>
        <v>91</v>
      </c>
      <c r="M19" s="433">
        <v>70</v>
      </c>
      <c r="N19" s="370">
        <v>15</v>
      </c>
      <c r="O19" s="370">
        <v>16</v>
      </c>
      <c r="P19" s="370">
        <v>12</v>
      </c>
      <c r="Q19" s="370">
        <v>11</v>
      </c>
      <c r="R19" s="370">
        <v>18</v>
      </c>
      <c r="S19" s="370">
        <v>18</v>
      </c>
      <c r="T19" s="370">
        <v>21</v>
      </c>
      <c r="U19" s="370">
        <v>19</v>
      </c>
      <c r="V19" s="370">
        <v>27</v>
      </c>
      <c r="W19" s="436">
        <f t="shared" si="1"/>
        <v>157</v>
      </c>
    </row>
    <row r="20" spans="2:23">
      <c r="B20" s="433">
        <v>18</v>
      </c>
      <c r="C20" s="370">
        <v>9</v>
      </c>
      <c r="D20" s="370">
        <v>2</v>
      </c>
      <c r="E20" s="370">
        <v>8</v>
      </c>
      <c r="F20" s="370">
        <v>11</v>
      </c>
      <c r="G20" s="370">
        <v>7</v>
      </c>
      <c r="H20" s="370">
        <v>15</v>
      </c>
      <c r="I20" s="370">
        <v>7</v>
      </c>
      <c r="J20" s="370">
        <v>11</v>
      </c>
      <c r="K20" s="370">
        <v>18</v>
      </c>
      <c r="L20" s="436">
        <f t="shared" si="0"/>
        <v>88</v>
      </c>
      <c r="M20" s="433">
        <v>71</v>
      </c>
      <c r="N20" s="370">
        <v>21</v>
      </c>
      <c r="O20" s="370">
        <v>20</v>
      </c>
      <c r="P20" s="370">
        <v>6</v>
      </c>
      <c r="Q20" s="370">
        <v>20</v>
      </c>
      <c r="R20" s="370">
        <v>19</v>
      </c>
      <c r="S20" s="370">
        <v>27</v>
      </c>
      <c r="T20" s="370">
        <v>18</v>
      </c>
      <c r="U20" s="370">
        <v>18</v>
      </c>
      <c r="V20" s="370">
        <v>25</v>
      </c>
      <c r="W20" s="436">
        <f t="shared" si="1"/>
        <v>174</v>
      </c>
    </row>
    <row r="21" spans="2:23">
      <c r="B21" s="433">
        <v>19</v>
      </c>
      <c r="C21" s="370">
        <v>2</v>
      </c>
      <c r="D21" s="370">
        <v>8</v>
      </c>
      <c r="E21" s="370">
        <v>9</v>
      </c>
      <c r="F21" s="370">
        <v>12</v>
      </c>
      <c r="G21" s="370">
        <v>12</v>
      </c>
      <c r="H21" s="370">
        <v>22</v>
      </c>
      <c r="I21" s="370">
        <v>13</v>
      </c>
      <c r="J21" s="370">
        <v>23</v>
      </c>
      <c r="K21" s="370">
        <v>8</v>
      </c>
      <c r="L21" s="436">
        <f t="shared" si="0"/>
        <v>109</v>
      </c>
      <c r="M21" s="433">
        <v>72</v>
      </c>
      <c r="N21" s="370">
        <v>20</v>
      </c>
      <c r="O21" s="370">
        <v>14</v>
      </c>
      <c r="P21" s="370">
        <v>10</v>
      </c>
      <c r="Q21" s="370">
        <v>14</v>
      </c>
      <c r="R21" s="370">
        <v>20</v>
      </c>
      <c r="S21" s="370">
        <v>19</v>
      </c>
      <c r="T21" s="370">
        <v>21</v>
      </c>
      <c r="U21" s="370">
        <v>15</v>
      </c>
      <c r="V21" s="370">
        <v>29</v>
      </c>
      <c r="W21" s="436">
        <f t="shared" si="1"/>
        <v>162</v>
      </c>
    </row>
    <row r="22" spans="2:23">
      <c r="B22" s="433">
        <v>20</v>
      </c>
      <c r="C22" s="370">
        <v>7</v>
      </c>
      <c r="D22" s="370">
        <v>7</v>
      </c>
      <c r="E22" s="370">
        <v>6</v>
      </c>
      <c r="F22" s="370">
        <v>14</v>
      </c>
      <c r="G22" s="370">
        <v>8</v>
      </c>
      <c r="H22" s="370">
        <v>20</v>
      </c>
      <c r="I22" s="370">
        <v>14</v>
      </c>
      <c r="J22" s="370">
        <v>18</v>
      </c>
      <c r="K22" s="370">
        <v>13</v>
      </c>
      <c r="L22" s="436">
        <f t="shared" si="0"/>
        <v>107</v>
      </c>
      <c r="M22" s="433">
        <v>73</v>
      </c>
      <c r="N22" s="370">
        <v>12</v>
      </c>
      <c r="O22" s="370">
        <v>11</v>
      </c>
      <c r="P22" s="370">
        <v>11</v>
      </c>
      <c r="Q22" s="370">
        <v>13</v>
      </c>
      <c r="R22" s="370">
        <v>24</v>
      </c>
      <c r="S22" s="370">
        <v>26</v>
      </c>
      <c r="T22" s="370">
        <v>16</v>
      </c>
      <c r="U22" s="370">
        <v>21</v>
      </c>
      <c r="V22" s="370">
        <v>26</v>
      </c>
      <c r="W22" s="436">
        <f t="shared" si="1"/>
        <v>160</v>
      </c>
    </row>
    <row r="23" spans="2:23">
      <c r="B23" s="433">
        <v>21</v>
      </c>
      <c r="C23" s="370">
        <v>14</v>
      </c>
      <c r="D23" s="370">
        <v>4</v>
      </c>
      <c r="E23" s="370">
        <v>8</v>
      </c>
      <c r="F23" s="370">
        <v>16</v>
      </c>
      <c r="G23" s="370">
        <v>12</v>
      </c>
      <c r="H23" s="370">
        <v>17</v>
      </c>
      <c r="I23" s="370">
        <v>15</v>
      </c>
      <c r="J23" s="370">
        <v>17</v>
      </c>
      <c r="K23" s="370">
        <v>16</v>
      </c>
      <c r="L23" s="436">
        <f t="shared" si="0"/>
        <v>119</v>
      </c>
      <c r="M23" s="433">
        <v>74</v>
      </c>
      <c r="N23" s="370">
        <v>14</v>
      </c>
      <c r="O23" s="370">
        <v>7</v>
      </c>
      <c r="P23" s="370">
        <v>8</v>
      </c>
      <c r="Q23" s="370">
        <v>11</v>
      </c>
      <c r="R23" s="370">
        <v>15</v>
      </c>
      <c r="S23" s="370">
        <v>11</v>
      </c>
      <c r="T23" s="370">
        <v>21</v>
      </c>
      <c r="U23" s="370">
        <v>11</v>
      </c>
      <c r="V23" s="370">
        <v>22</v>
      </c>
      <c r="W23" s="436">
        <f t="shared" si="1"/>
        <v>120</v>
      </c>
    </row>
    <row r="24" spans="2:23">
      <c r="B24" s="433">
        <v>22</v>
      </c>
      <c r="C24" s="370">
        <v>29</v>
      </c>
      <c r="D24" s="370">
        <v>10</v>
      </c>
      <c r="E24" s="370">
        <v>7</v>
      </c>
      <c r="F24" s="370">
        <v>17</v>
      </c>
      <c r="G24" s="370">
        <v>19</v>
      </c>
      <c r="H24" s="370">
        <v>15</v>
      </c>
      <c r="I24" s="370">
        <v>12</v>
      </c>
      <c r="J24" s="370">
        <v>18</v>
      </c>
      <c r="K24" s="370">
        <v>13</v>
      </c>
      <c r="L24" s="436">
        <f t="shared" si="0"/>
        <v>140</v>
      </c>
      <c r="M24" s="433">
        <v>75</v>
      </c>
      <c r="N24" s="370">
        <v>5</v>
      </c>
      <c r="O24" s="370">
        <v>11</v>
      </c>
      <c r="P24" s="370">
        <v>7</v>
      </c>
      <c r="Q24" s="370">
        <v>15</v>
      </c>
      <c r="R24" s="370">
        <v>12</v>
      </c>
      <c r="S24" s="370">
        <v>14</v>
      </c>
      <c r="T24" s="370">
        <v>18</v>
      </c>
      <c r="U24" s="370">
        <v>7</v>
      </c>
      <c r="V24" s="370">
        <v>20</v>
      </c>
      <c r="W24" s="436">
        <f t="shared" si="1"/>
        <v>109</v>
      </c>
    </row>
    <row r="25" spans="2:23">
      <c r="B25" s="433">
        <v>23</v>
      </c>
      <c r="C25" s="370">
        <v>25</v>
      </c>
      <c r="D25" s="370">
        <v>16</v>
      </c>
      <c r="E25" s="370">
        <v>17</v>
      </c>
      <c r="F25" s="370">
        <v>15</v>
      </c>
      <c r="G25" s="370">
        <v>17</v>
      </c>
      <c r="H25" s="370">
        <v>20</v>
      </c>
      <c r="I25" s="370">
        <v>17</v>
      </c>
      <c r="J25" s="370">
        <v>23</v>
      </c>
      <c r="K25" s="370">
        <v>18</v>
      </c>
      <c r="L25" s="436">
        <f t="shared" si="0"/>
        <v>168</v>
      </c>
      <c r="M25" s="433">
        <v>76</v>
      </c>
      <c r="N25" s="370">
        <v>9</v>
      </c>
      <c r="O25" s="370">
        <v>12</v>
      </c>
      <c r="P25" s="370">
        <v>6</v>
      </c>
      <c r="Q25" s="370">
        <v>15</v>
      </c>
      <c r="R25" s="370">
        <v>15</v>
      </c>
      <c r="S25" s="370">
        <v>17</v>
      </c>
      <c r="T25" s="370">
        <v>19</v>
      </c>
      <c r="U25" s="370">
        <v>20</v>
      </c>
      <c r="V25" s="370">
        <v>23</v>
      </c>
      <c r="W25" s="436">
        <f t="shared" si="1"/>
        <v>136</v>
      </c>
    </row>
    <row r="26" spans="2:23">
      <c r="B26" s="433">
        <v>24</v>
      </c>
      <c r="C26" s="370">
        <v>27</v>
      </c>
      <c r="D26" s="370">
        <v>18</v>
      </c>
      <c r="E26" s="370">
        <v>21</v>
      </c>
      <c r="F26" s="370">
        <v>25</v>
      </c>
      <c r="G26" s="370">
        <v>18</v>
      </c>
      <c r="H26" s="370">
        <v>22</v>
      </c>
      <c r="I26" s="370">
        <v>24</v>
      </c>
      <c r="J26" s="370">
        <v>15</v>
      </c>
      <c r="K26" s="370">
        <v>29</v>
      </c>
      <c r="L26" s="436">
        <f t="shared" si="0"/>
        <v>199</v>
      </c>
      <c r="M26" s="433">
        <v>77</v>
      </c>
      <c r="N26" s="370">
        <v>11</v>
      </c>
      <c r="O26" s="370">
        <v>15</v>
      </c>
      <c r="P26" s="370">
        <v>10</v>
      </c>
      <c r="Q26" s="370">
        <v>9</v>
      </c>
      <c r="R26" s="370">
        <v>20</v>
      </c>
      <c r="S26" s="370">
        <v>16</v>
      </c>
      <c r="T26" s="370">
        <v>23</v>
      </c>
      <c r="U26" s="370">
        <v>13</v>
      </c>
      <c r="V26" s="370">
        <v>31</v>
      </c>
      <c r="W26" s="436">
        <f t="shared" si="1"/>
        <v>148</v>
      </c>
    </row>
    <row r="27" spans="2:23">
      <c r="B27" s="433">
        <v>25</v>
      </c>
      <c r="C27" s="370">
        <v>25</v>
      </c>
      <c r="D27" s="370">
        <v>22</v>
      </c>
      <c r="E27" s="370">
        <v>17</v>
      </c>
      <c r="F27" s="370">
        <v>19</v>
      </c>
      <c r="G27" s="370">
        <v>15</v>
      </c>
      <c r="H27" s="370">
        <v>14</v>
      </c>
      <c r="I27" s="370">
        <v>17</v>
      </c>
      <c r="J27" s="370">
        <v>25</v>
      </c>
      <c r="K27" s="370">
        <v>15</v>
      </c>
      <c r="L27" s="436">
        <f t="shared" si="0"/>
        <v>169</v>
      </c>
      <c r="M27" s="433">
        <v>78</v>
      </c>
      <c r="N27" s="370">
        <v>10</v>
      </c>
      <c r="O27" s="370">
        <v>18</v>
      </c>
      <c r="P27" s="370">
        <v>4</v>
      </c>
      <c r="Q27" s="370">
        <v>12</v>
      </c>
      <c r="R27" s="370">
        <v>8</v>
      </c>
      <c r="S27" s="370">
        <v>16</v>
      </c>
      <c r="T27" s="370">
        <v>19</v>
      </c>
      <c r="U27" s="370">
        <v>18</v>
      </c>
      <c r="V27" s="370">
        <v>20</v>
      </c>
      <c r="W27" s="436">
        <f t="shared" si="1"/>
        <v>125</v>
      </c>
    </row>
    <row r="28" spans="2:23">
      <c r="B28" s="433">
        <v>26</v>
      </c>
      <c r="C28" s="370">
        <v>24</v>
      </c>
      <c r="D28" s="370">
        <v>31</v>
      </c>
      <c r="E28" s="370">
        <v>18</v>
      </c>
      <c r="F28" s="370">
        <v>31</v>
      </c>
      <c r="G28" s="370">
        <v>16</v>
      </c>
      <c r="H28" s="370">
        <v>12</v>
      </c>
      <c r="I28" s="370">
        <v>10</v>
      </c>
      <c r="J28" s="370">
        <v>19</v>
      </c>
      <c r="K28" s="370">
        <v>15</v>
      </c>
      <c r="L28" s="436">
        <f t="shared" si="0"/>
        <v>176</v>
      </c>
      <c r="M28" s="433">
        <v>79</v>
      </c>
      <c r="N28" s="370">
        <v>11</v>
      </c>
      <c r="O28" s="370">
        <v>12</v>
      </c>
      <c r="P28" s="370">
        <v>6</v>
      </c>
      <c r="Q28" s="370">
        <v>11</v>
      </c>
      <c r="R28" s="370">
        <v>11</v>
      </c>
      <c r="S28" s="370">
        <v>21</v>
      </c>
      <c r="T28" s="370">
        <v>21</v>
      </c>
      <c r="U28" s="370">
        <v>15</v>
      </c>
      <c r="V28" s="370">
        <v>18</v>
      </c>
      <c r="W28" s="436">
        <f t="shared" si="1"/>
        <v>126</v>
      </c>
    </row>
    <row r="29" spans="2:23">
      <c r="B29" s="433">
        <v>27</v>
      </c>
      <c r="C29" s="370">
        <v>24</v>
      </c>
      <c r="D29" s="370">
        <v>16</v>
      </c>
      <c r="E29" s="370">
        <v>20</v>
      </c>
      <c r="F29" s="370">
        <v>28</v>
      </c>
      <c r="G29" s="370">
        <v>19</v>
      </c>
      <c r="H29" s="370">
        <v>21</v>
      </c>
      <c r="I29" s="370">
        <v>9</v>
      </c>
      <c r="J29" s="370">
        <v>14</v>
      </c>
      <c r="K29" s="370">
        <v>11</v>
      </c>
      <c r="L29" s="436">
        <f t="shared" si="0"/>
        <v>162</v>
      </c>
      <c r="M29" s="433">
        <v>80</v>
      </c>
      <c r="N29" s="370">
        <v>13</v>
      </c>
      <c r="O29" s="370">
        <v>8</v>
      </c>
      <c r="P29" s="370">
        <v>8</v>
      </c>
      <c r="Q29" s="370">
        <v>8</v>
      </c>
      <c r="R29" s="370">
        <v>11</v>
      </c>
      <c r="S29" s="370">
        <v>19</v>
      </c>
      <c r="T29" s="370">
        <v>18</v>
      </c>
      <c r="U29" s="370">
        <v>14</v>
      </c>
      <c r="V29" s="370">
        <v>10</v>
      </c>
      <c r="W29" s="436">
        <f t="shared" si="1"/>
        <v>109</v>
      </c>
    </row>
    <row r="30" spans="2:23">
      <c r="B30" s="433">
        <v>28</v>
      </c>
      <c r="C30" s="370">
        <v>24</v>
      </c>
      <c r="D30" s="370">
        <v>21</v>
      </c>
      <c r="E30" s="370">
        <v>9</v>
      </c>
      <c r="F30" s="370">
        <v>27</v>
      </c>
      <c r="G30" s="370">
        <v>24</v>
      </c>
      <c r="H30" s="370">
        <v>26</v>
      </c>
      <c r="I30" s="370">
        <v>14</v>
      </c>
      <c r="J30" s="370">
        <v>25</v>
      </c>
      <c r="K30" s="370">
        <v>10</v>
      </c>
      <c r="L30" s="436">
        <f t="shared" si="0"/>
        <v>180</v>
      </c>
      <c r="M30" s="433">
        <v>81</v>
      </c>
      <c r="N30" s="370">
        <v>8</v>
      </c>
      <c r="O30" s="370">
        <v>8</v>
      </c>
      <c r="P30" s="370">
        <v>4</v>
      </c>
      <c r="Q30" s="370">
        <v>15</v>
      </c>
      <c r="R30" s="370">
        <v>13</v>
      </c>
      <c r="S30" s="370">
        <v>17</v>
      </c>
      <c r="T30" s="370">
        <v>21</v>
      </c>
      <c r="U30" s="370">
        <v>12</v>
      </c>
      <c r="V30" s="370">
        <v>20</v>
      </c>
      <c r="W30" s="436">
        <f t="shared" si="1"/>
        <v>118</v>
      </c>
    </row>
    <row r="31" spans="2:23">
      <c r="B31" s="433">
        <v>29</v>
      </c>
      <c r="C31" s="370">
        <v>35</v>
      </c>
      <c r="D31" s="370">
        <v>27</v>
      </c>
      <c r="E31" s="370">
        <v>22</v>
      </c>
      <c r="F31" s="370">
        <v>23</v>
      </c>
      <c r="G31" s="370">
        <v>15</v>
      </c>
      <c r="H31" s="370">
        <v>24</v>
      </c>
      <c r="I31" s="370">
        <v>13</v>
      </c>
      <c r="J31" s="370">
        <v>8</v>
      </c>
      <c r="K31" s="370">
        <v>13</v>
      </c>
      <c r="L31" s="436">
        <f t="shared" si="0"/>
        <v>180</v>
      </c>
      <c r="M31" s="433">
        <v>82</v>
      </c>
      <c r="N31" s="370">
        <v>4</v>
      </c>
      <c r="O31" s="370">
        <v>10</v>
      </c>
      <c r="P31" s="370">
        <v>1</v>
      </c>
      <c r="Q31" s="370">
        <v>7</v>
      </c>
      <c r="R31" s="370">
        <v>16</v>
      </c>
      <c r="S31" s="370">
        <v>20</v>
      </c>
      <c r="T31" s="370">
        <v>15</v>
      </c>
      <c r="U31" s="370">
        <v>5</v>
      </c>
      <c r="V31" s="370">
        <v>14</v>
      </c>
      <c r="W31" s="436">
        <f t="shared" si="1"/>
        <v>92</v>
      </c>
    </row>
    <row r="32" spans="2:23">
      <c r="B32" s="433">
        <v>30</v>
      </c>
      <c r="C32" s="370">
        <v>33</v>
      </c>
      <c r="D32" s="370">
        <v>18</v>
      </c>
      <c r="E32" s="370">
        <v>20</v>
      </c>
      <c r="F32" s="370">
        <v>26</v>
      </c>
      <c r="G32" s="370">
        <v>18</v>
      </c>
      <c r="H32" s="370">
        <v>24</v>
      </c>
      <c r="I32" s="370">
        <v>22</v>
      </c>
      <c r="J32" s="370">
        <v>20</v>
      </c>
      <c r="K32" s="370">
        <v>16</v>
      </c>
      <c r="L32" s="436">
        <f t="shared" si="0"/>
        <v>197</v>
      </c>
      <c r="M32" s="433">
        <v>83</v>
      </c>
      <c r="N32" s="370">
        <v>7</v>
      </c>
      <c r="O32" s="370">
        <v>4</v>
      </c>
      <c r="P32" s="370">
        <v>8</v>
      </c>
      <c r="Q32" s="370">
        <v>12</v>
      </c>
      <c r="R32" s="370">
        <v>11</v>
      </c>
      <c r="S32" s="370">
        <v>13</v>
      </c>
      <c r="T32" s="370">
        <v>18</v>
      </c>
      <c r="U32" s="370">
        <v>11</v>
      </c>
      <c r="V32" s="370">
        <v>21</v>
      </c>
      <c r="W32" s="436">
        <f t="shared" si="1"/>
        <v>105</v>
      </c>
    </row>
    <row r="33" spans="2:23">
      <c r="B33" s="433">
        <v>31</v>
      </c>
      <c r="C33" s="370">
        <v>30</v>
      </c>
      <c r="D33" s="370">
        <v>15</v>
      </c>
      <c r="E33" s="370">
        <v>26</v>
      </c>
      <c r="F33" s="370">
        <v>17</v>
      </c>
      <c r="G33" s="370">
        <v>12</v>
      </c>
      <c r="H33" s="370">
        <v>19</v>
      </c>
      <c r="I33" s="370">
        <v>13</v>
      </c>
      <c r="J33" s="370">
        <v>25</v>
      </c>
      <c r="K33" s="370">
        <v>6</v>
      </c>
      <c r="L33" s="436">
        <f t="shared" si="0"/>
        <v>163</v>
      </c>
      <c r="M33" s="433">
        <v>84</v>
      </c>
      <c r="N33" s="370">
        <v>20</v>
      </c>
      <c r="O33" s="370">
        <v>13</v>
      </c>
      <c r="P33" s="370">
        <v>10</v>
      </c>
      <c r="Q33" s="370">
        <v>11</v>
      </c>
      <c r="R33" s="370">
        <v>15</v>
      </c>
      <c r="S33" s="370">
        <v>15</v>
      </c>
      <c r="T33" s="370">
        <v>14</v>
      </c>
      <c r="U33" s="370">
        <v>14</v>
      </c>
      <c r="V33" s="370">
        <v>16</v>
      </c>
      <c r="W33" s="436">
        <f t="shared" si="1"/>
        <v>128</v>
      </c>
    </row>
    <row r="34" spans="2:23">
      <c r="B34" s="433">
        <v>32</v>
      </c>
      <c r="C34" s="370">
        <v>35</v>
      </c>
      <c r="D34" s="370">
        <v>16</v>
      </c>
      <c r="E34" s="370">
        <v>15</v>
      </c>
      <c r="F34" s="370">
        <v>20</v>
      </c>
      <c r="G34" s="370">
        <v>18</v>
      </c>
      <c r="H34" s="370">
        <v>17</v>
      </c>
      <c r="I34" s="370">
        <v>18</v>
      </c>
      <c r="J34" s="370">
        <v>17</v>
      </c>
      <c r="K34" s="370">
        <v>14</v>
      </c>
      <c r="L34" s="436">
        <f t="shared" si="0"/>
        <v>170</v>
      </c>
      <c r="M34" s="433">
        <v>85</v>
      </c>
      <c r="N34" s="370">
        <v>14</v>
      </c>
      <c r="O34" s="370">
        <v>9</v>
      </c>
      <c r="P34" s="370">
        <v>7</v>
      </c>
      <c r="Q34" s="370">
        <v>14</v>
      </c>
      <c r="R34" s="370">
        <v>13</v>
      </c>
      <c r="S34" s="370">
        <v>13</v>
      </c>
      <c r="T34" s="370">
        <v>19</v>
      </c>
      <c r="U34" s="370">
        <v>7</v>
      </c>
      <c r="V34" s="370">
        <v>11</v>
      </c>
      <c r="W34" s="436">
        <f t="shared" si="1"/>
        <v>107</v>
      </c>
    </row>
    <row r="35" spans="2:23">
      <c r="B35" s="433">
        <v>33</v>
      </c>
      <c r="C35" s="370">
        <v>22</v>
      </c>
      <c r="D35" s="370">
        <v>13</v>
      </c>
      <c r="E35" s="370">
        <v>14</v>
      </c>
      <c r="F35" s="370">
        <v>21</v>
      </c>
      <c r="G35" s="370">
        <v>20</v>
      </c>
      <c r="H35" s="370">
        <v>19</v>
      </c>
      <c r="I35" s="370">
        <v>12</v>
      </c>
      <c r="J35" s="370">
        <v>20</v>
      </c>
      <c r="K35" s="370">
        <v>12</v>
      </c>
      <c r="L35" s="436">
        <f t="shared" si="0"/>
        <v>153</v>
      </c>
      <c r="M35" s="433">
        <v>86</v>
      </c>
      <c r="N35" s="370">
        <v>5</v>
      </c>
      <c r="O35" s="370">
        <v>7</v>
      </c>
      <c r="P35" s="370">
        <v>6</v>
      </c>
      <c r="Q35" s="370">
        <v>9</v>
      </c>
      <c r="R35" s="370">
        <v>7</v>
      </c>
      <c r="S35" s="370">
        <v>17</v>
      </c>
      <c r="T35" s="370">
        <v>18</v>
      </c>
      <c r="U35" s="370">
        <v>3</v>
      </c>
      <c r="V35" s="370">
        <v>12</v>
      </c>
      <c r="W35" s="436">
        <f t="shared" si="1"/>
        <v>84</v>
      </c>
    </row>
    <row r="36" spans="2:23">
      <c r="B36" s="433">
        <v>34</v>
      </c>
      <c r="C36" s="370">
        <v>35</v>
      </c>
      <c r="D36" s="370">
        <v>18</v>
      </c>
      <c r="E36" s="370">
        <v>16</v>
      </c>
      <c r="F36" s="370">
        <v>26</v>
      </c>
      <c r="G36" s="370">
        <v>20</v>
      </c>
      <c r="H36" s="370">
        <v>17</v>
      </c>
      <c r="I36" s="370">
        <v>13</v>
      </c>
      <c r="J36" s="370">
        <v>12</v>
      </c>
      <c r="K36" s="370">
        <v>12</v>
      </c>
      <c r="L36" s="436">
        <f t="shared" si="0"/>
        <v>169</v>
      </c>
      <c r="M36" s="433">
        <v>87</v>
      </c>
      <c r="N36" s="370">
        <v>6</v>
      </c>
      <c r="O36" s="370">
        <v>7</v>
      </c>
      <c r="P36" s="370">
        <v>8</v>
      </c>
      <c r="Q36" s="370">
        <v>2</v>
      </c>
      <c r="R36" s="370">
        <v>12</v>
      </c>
      <c r="S36" s="370">
        <v>11</v>
      </c>
      <c r="T36" s="370">
        <v>6</v>
      </c>
      <c r="U36" s="370">
        <v>10</v>
      </c>
      <c r="V36" s="370">
        <v>14</v>
      </c>
      <c r="W36" s="436">
        <f t="shared" si="1"/>
        <v>76</v>
      </c>
    </row>
    <row r="37" spans="2:23">
      <c r="B37" s="433">
        <v>35</v>
      </c>
      <c r="C37" s="370">
        <v>23</v>
      </c>
      <c r="D37" s="370">
        <v>16</v>
      </c>
      <c r="E37" s="370">
        <v>14</v>
      </c>
      <c r="F37" s="370">
        <v>29</v>
      </c>
      <c r="G37" s="370">
        <v>24</v>
      </c>
      <c r="H37" s="370">
        <v>21</v>
      </c>
      <c r="I37" s="370">
        <v>13</v>
      </c>
      <c r="J37" s="370">
        <v>27</v>
      </c>
      <c r="K37" s="370">
        <v>16</v>
      </c>
      <c r="L37" s="436">
        <f t="shared" si="0"/>
        <v>183</v>
      </c>
      <c r="M37" s="433">
        <v>88</v>
      </c>
      <c r="N37" s="370">
        <v>4</v>
      </c>
      <c r="O37" s="370">
        <v>5</v>
      </c>
      <c r="P37" s="370">
        <v>6</v>
      </c>
      <c r="Q37" s="370">
        <v>6</v>
      </c>
      <c r="R37" s="370">
        <v>8</v>
      </c>
      <c r="S37" s="370">
        <v>16</v>
      </c>
      <c r="T37" s="370">
        <v>9</v>
      </c>
      <c r="U37" s="370">
        <v>6</v>
      </c>
      <c r="V37" s="370">
        <v>10</v>
      </c>
      <c r="W37" s="436">
        <f t="shared" si="1"/>
        <v>70</v>
      </c>
    </row>
    <row r="38" spans="2:23">
      <c r="B38" s="433">
        <v>36</v>
      </c>
      <c r="C38" s="370">
        <v>25</v>
      </c>
      <c r="D38" s="370">
        <v>14</v>
      </c>
      <c r="E38" s="370">
        <v>21</v>
      </c>
      <c r="F38" s="370">
        <v>26</v>
      </c>
      <c r="G38" s="370">
        <v>12</v>
      </c>
      <c r="H38" s="370">
        <v>16</v>
      </c>
      <c r="I38" s="370">
        <v>26</v>
      </c>
      <c r="J38" s="370">
        <v>27</v>
      </c>
      <c r="K38" s="370">
        <v>20</v>
      </c>
      <c r="L38" s="436">
        <f t="shared" si="0"/>
        <v>187</v>
      </c>
      <c r="M38" s="433">
        <v>89</v>
      </c>
      <c r="N38" s="370">
        <v>8</v>
      </c>
      <c r="O38" s="370">
        <v>11</v>
      </c>
      <c r="P38" s="370">
        <v>3</v>
      </c>
      <c r="Q38" s="370">
        <v>6</v>
      </c>
      <c r="R38" s="370">
        <v>9</v>
      </c>
      <c r="S38" s="370">
        <v>12</v>
      </c>
      <c r="T38" s="370">
        <v>10</v>
      </c>
      <c r="U38" s="370">
        <v>10</v>
      </c>
      <c r="V38" s="370">
        <v>6</v>
      </c>
      <c r="W38" s="436">
        <f t="shared" si="1"/>
        <v>75</v>
      </c>
    </row>
    <row r="39" spans="2:23">
      <c r="B39" s="433">
        <v>37</v>
      </c>
      <c r="C39" s="370">
        <v>32</v>
      </c>
      <c r="D39" s="370">
        <v>15</v>
      </c>
      <c r="E39" s="370">
        <v>10</v>
      </c>
      <c r="F39" s="370">
        <v>20</v>
      </c>
      <c r="G39" s="370">
        <v>19</v>
      </c>
      <c r="H39" s="370">
        <v>19</v>
      </c>
      <c r="I39" s="370">
        <v>9</v>
      </c>
      <c r="J39" s="370">
        <v>31</v>
      </c>
      <c r="K39" s="370">
        <v>13</v>
      </c>
      <c r="L39" s="436">
        <f t="shared" si="0"/>
        <v>168</v>
      </c>
      <c r="M39" s="433">
        <v>90</v>
      </c>
      <c r="N39" s="370">
        <v>8</v>
      </c>
      <c r="O39" s="370">
        <v>4</v>
      </c>
      <c r="P39" s="370">
        <v>4</v>
      </c>
      <c r="Q39" s="370">
        <v>1</v>
      </c>
      <c r="R39" s="370">
        <v>7</v>
      </c>
      <c r="S39" s="370">
        <v>6</v>
      </c>
      <c r="T39" s="370">
        <v>8</v>
      </c>
      <c r="U39" s="370">
        <v>10</v>
      </c>
      <c r="V39" s="370">
        <v>10</v>
      </c>
      <c r="W39" s="436">
        <f t="shared" si="1"/>
        <v>58</v>
      </c>
    </row>
    <row r="40" spans="2:23">
      <c r="B40" s="433">
        <v>38</v>
      </c>
      <c r="C40" s="370">
        <v>24</v>
      </c>
      <c r="D40" s="370">
        <v>18</v>
      </c>
      <c r="E40" s="370">
        <v>12</v>
      </c>
      <c r="F40" s="370">
        <v>21</v>
      </c>
      <c r="G40" s="370">
        <v>14</v>
      </c>
      <c r="H40" s="370">
        <v>22</v>
      </c>
      <c r="I40" s="370">
        <v>20</v>
      </c>
      <c r="J40" s="370">
        <v>28</v>
      </c>
      <c r="K40" s="370">
        <v>19</v>
      </c>
      <c r="L40" s="436">
        <f t="shared" si="0"/>
        <v>178</v>
      </c>
      <c r="M40" s="433">
        <v>91</v>
      </c>
      <c r="N40" s="370">
        <v>3</v>
      </c>
      <c r="O40" s="370">
        <v>2</v>
      </c>
      <c r="P40" s="370">
        <v>3</v>
      </c>
      <c r="Q40" s="370">
        <v>6</v>
      </c>
      <c r="R40" s="370">
        <v>9</v>
      </c>
      <c r="S40" s="370">
        <v>4</v>
      </c>
      <c r="T40" s="370">
        <v>8</v>
      </c>
      <c r="U40" s="370">
        <v>1</v>
      </c>
      <c r="V40" s="370">
        <v>9</v>
      </c>
      <c r="W40" s="436">
        <f t="shared" si="1"/>
        <v>45</v>
      </c>
    </row>
    <row r="41" spans="2:23">
      <c r="B41" s="433">
        <v>39</v>
      </c>
      <c r="C41" s="370">
        <v>33</v>
      </c>
      <c r="D41" s="370">
        <v>20</v>
      </c>
      <c r="E41" s="370">
        <v>13</v>
      </c>
      <c r="F41" s="370">
        <v>28</v>
      </c>
      <c r="G41" s="370">
        <v>25</v>
      </c>
      <c r="H41" s="370">
        <v>18</v>
      </c>
      <c r="I41" s="370">
        <v>20</v>
      </c>
      <c r="J41" s="370">
        <v>31</v>
      </c>
      <c r="K41" s="370">
        <v>15</v>
      </c>
      <c r="L41" s="436">
        <f t="shared" si="0"/>
        <v>203</v>
      </c>
      <c r="M41" s="433">
        <v>92</v>
      </c>
      <c r="N41" s="370">
        <v>3</v>
      </c>
      <c r="O41" s="370">
        <v>5</v>
      </c>
      <c r="P41" s="370">
        <v>3</v>
      </c>
      <c r="Q41" s="370">
        <v>8</v>
      </c>
      <c r="R41" s="370">
        <v>6</v>
      </c>
      <c r="S41" s="370">
        <v>4</v>
      </c>
      <c r="T41" s="370">
        <v>4</v>
      </c>
      <c r="U41" s="370">
        <v>4</v>
      </c>
      <c r="V41" s="370">
        <v>7</v>
      </c>
      <c r="W41" s="436">
        <f t="shared" si="1"/>
        <v>44</v>
      </c>
    </row>
    <row r="42" spans="2:23">
      <c r="B42" s="433">
        <v>40</v>
      </c>
      <c r="C42" s="370">
        <v>27</v>
      </c>
      <c r="D42" s="370">
        <v>20</v>
      </c>
      <c r="E42" s="370">
        <v>13</v>
      </c>
      <c r="F42" s="370">
        <v>23</v>
      </c>
      <c r="G42" s="370">
        <v>23</v>
      </c>
      <c r="H42" s="370">
        <v>22</v>
      </c>
      <c r="I42" s="370">
        <v>25</v>
      </c>
      <c r="J42" s="370">
        <v>30</v>
      </c>
      <c r="K42" s="370">
        <v>22</v>
      </c>
      <c r="L42" s="436">
        <f t="shared" si="0"/>
        <v>205</v>
      </c>
      <c r="M42" s="433">
        <v>93</v>
      </c>
      <c r="N42" s="370">
        <v>4</v>
      </c>
      <c r="O42" s="370">
        <v>3</v>
      </c>
      <c r="P42" s="370">
        <v>4</v>
      </c>
      <c r="Q42" s="370">
        <v>5</v>
      </c>
      <c r="R42" s="370">
        <v>4</v>
      </c>
      <c r="S42" s="370">
        <v>7</v>
      </c>
      <c r="T42" s="370">
        <v>1</v>
      </c>
      <c r="U42" s="370">
        <v>1</v>
      </c>
      <c r="V42" s="370">
        <v>3</v>
      </c>
      <c r="W42" s="436">
        <f t="shared" si="1"/>
        <v>32</v>
      </c>
    </row>
    <row r="43" spans="2:23">
      <c r="B43" s="433">
        <v>41</v>
      </c>
      <c r="C43" s="370">
        <v>23</v>
      </c>
      <c r="D43" s="370">
        <v>14</v>
      </c>
      <c r="E43" s="370">
        <v>13</v>
      </c>
      <c r="F43" s="370">
        <v>16</v>
      </c>
      <c r="G43" s="370">
        <v>29</v>
      </c>
      <c r="H43" s="370">
        <v>20</v>
      </c>
      <c r="I43" s="370">
        <v>19</v>
      </c>
      <c r="J43" s="370">
        <v>30</v>
      </c>
      <c r="K43" s="370">
        <v>7</v>
      </c>
      <c r="L43" s="436">
        <f t="shared" si="0"/>
        <v>171</v>
      </c>
      <c r="M43" s="433">
        <v>94</v>
      </c>
      <c r="N43" s="370">
        <v>2</v>
      </c>
      <c r="O43" s="370">
        <v>6</v>
      </c>
      <c r="P43" s="370">
        <v>1</v>
      </c>
      <c r="Q43" s="370">
        <v>7</v>
      </c>
      <c r="R43" s="370">
        <v>6</v>
      </c>
      <c r="S43" s="370">
        <v>2</v>
      </c>
      <c r="T43" s="370">
        <v>7</v>
      </c>
      <c r="U43" s="370">
        <v>2</v>
      </c>
      <c r="V43" s="370">
        <v>5</v>
      </c>
      <c r="W43" s="436">
        <f t="shared" si="1"/>
        <v>38</v>
      </c>
    </row>
    <row r="44" spans="2:23">
      <c r="B44" s="433">
        <v>42</v>
      </c>
      <c r="C44" s="370">
        <v>36</v>
      </c>
      <c r="D44" s="370">
        <v>14</v>
      </c>
      <c r="E44" s="370">
        <v>14</v>
      </c>
      <c r="F44" s="370">
        <v>28</v>
      </c>
      <c r="G44" s="370">
        <v>27</v>
      </c>
      <c r="H44" s="370">
        <v>25</v>
      </c>
      <c r="I44" s="370">
        <v>25</v>
      </c>
      <c r="J44" s="370">
        <v>33</v>
      </c>
      <c r="K44" s="370">
        <v>19</v>
      </c>
      <c r="L44" s="436">
        <f t="shared" si="0"/>
        <v>221</v>
      </c>
      <c r="M44" s="433">
        <v>95</v>
      </c>
      <c r="N44" s="370">
        <v>3</v>
      </c>
      <c r="O44" s="370">
        <v>3</v>
      </c>
      <c r="P44" s="370">
        <v>0</v>
      </c>
      <c r="Q44" s="370">
        <v>2</v>
      </c>
      <c r="R44" s="370">
        <v>4</v>
      </c>
      <c r="S44" s="370">
        <v>4</v>
      </c>
      <c r="T44" s="370">
        <v>2</v>
      </c>
      <c r="U44" s="370">
        <v>4</v>
      </c>
      <c r="V44" s="370">
        <v>2</v>
      </c>
      <c r="W44" s="436">
        <f t="shared" si="1"/>
        <v>24</v>
      </c>
    </row>
    <row r="45" spans="2:23">
      <c r="B45" s="433">
        <v>43</v>
      </c>
      <c r="C45" s="370">
        <v>19</v>
      </c>
      <c r="D45" s="370">
        <v>19</v>
      </c>
      <c r="E45" s="370">
        <v>13</v>
      </c>
      <c r="F45" s="370">
        <v>28</v>
      </c>
      <c r="G45" s="370">
        <v>23</v>
      </c>
      <c r="H45" s="370">
        <v>20</v>
      </c>
      <c r="I45" s="370">
        <v>24</v>
      </c>
      <c r="J45" s="370">
        <v>36</v>
      </c>
      <c r="K45" s="370">
        <v>20</v>
      </c>
      <c r="L45" s="436">
        <f t="shared" si="0"/>
        <v>202</v>
      </c>
      <c r="M45" s="433">
        <v>96</v>
      </c>
      <c r="N45" s="370">
        <v>2</v>
      </c>
      <c r="O45" s="370">
        <v>5</v>
      </c>
      <c r="P45" s="370">
        <v>2</v>
      </c>
      <c r="Q45" s="370">
        <v>4</v>
      </c>
      <c r="R45" s="370">
        <v>2</v>
      </c>
      <c r="S45" s="370">
        <v>1</v>
      </c>
      <c r="T45" s="370">
        <v>1</v>
      </c>
      <c r="U45" s="370">
        <v>3</v>
      </c>
      <c r="V45" s="370">
        <v>2</v>
      </c>
      <c r="W45" s="436">
        <f t="shared" si="1"/>
        <v>22</v>
      </c>
    </row>
    <row r="46" spans="2:23">
      <c r="B46" s="433">
        <v>44</v>
      </c>
      <c r="C46" s="370">
        <v>22</v>
      </c>
      <c r="D46" s="370">
        <v>19</v>
      </c>
      <c r="E46" s="370">
        <v>10</v>
      </c>
      <c r="F46" s="370">
        <v>27</v>
      </c>
      <c r="G46" s="370">
        <v>17</v>
      </c>
      <c r="H46" s="370">
        <v>12</v>
      </c>
      <c r="I46" s="370">
        <v>24</v>
      </c>
      <c r="J46" s="370">
        <v>32</v>
      </c>
      <c r="K46" s="370">
        <v>25</v>
      </c>
      <c r="L46" s="436">
        <f t="shared" si="0"/>
        <v>188</v>
      </c>
      <c r="M46" s="433">
        <v>97</v>
      </c>
      <c r="N46" s="370">
        <v>0</v>
      </c>
      <c r="O46" s="370">
        <v>2</v>
      </c>
      <c r="P46" s="370">
        <v>0</v>
      </c>
      <c r="Q46" s="370">
        <v>2</v>
      </c>
      <c r="R46" s="370">
        <v>2</v>
      </c>
      <c r="S46" s="370">
        <v>4</v>
      </c>
      <c r="T46" s="370">
        <v>0</v>
      </c>
      <c r="U46" s="370">
        <v>0</v>
      </c>
      <c r="V46" s="370">
        <v>3</v>
      </c>
      <c r="W46" s="436">
        <f t="shared" si="1"/>
        <v>13</v>
      </c>
    </row>
    <row r="47" spans="2:23">
      <c r="B47" s="433">
        <v>45</v>
      </c>
      <c r="C47" s="370">
        <v>26</v>
      </c>
      <c r="D47" s="370">
        <v>23</v>
      </c>
      <c r="E47" s="370">
        <v>12</v>
      </c>
      <c r="F47" s="370">
        <v>29</v>
      </c>
      <c r="G47" s="370">
        <v>12</v>
      </c>
      <c r="H47" s="370">
        <v>13</v>
      </c>
      <c r="I47" s="370">
        <v>23</v>
      </c>
      <c r="J47" s="370">
        <v>37</v>
      </c>
      <c r="K47" s="370">
        <v>23</v>
      </c>
      <c r="L47" s="436">
        <f t="shared" si="0"/>
        <v>198</v>
      </c>
      <c r="M47" s="433">
        <v>98</v>
      </c>
      <c r="N47" s="370">
        <v>1</v>
      </c>
      <c r="O47" s="370">
        <v>1</v>
      </c>
      <c r="P47" s="370">
        <v>1</v>
      </c>
      <c r="Q47" s="370">
        <v>1</v>
      </c>
      <c r="R47" s="370">
        <v>2</v>
      </c>
      <c r="S47" s="370">
        <v>2</v>
      </c>
      <c r="T47" s="370">
        <v>1</v>
      </c>
      <c r="U47" s="370">
        <v>1</v>
      </c>
      <c r="V47" s="370">
        <v>0</v>
      </c>
      <c r="W47" s="436">
        <f t="shared" si="1"/>
        <v>10</v>
      </c>
    </row>
    <row r="48" spans="2:23">
      <c r="B48" s="433">
        <v>46</v>
      </c>
      <c r="C48" s="370">
        <v>32</v>
      </c>
      <c r="D48" s="370">
        <v>22</v>
      </c>
      <c r="E48" s="370">
        <v>12</v>
      </c>
      <c r="F48" s="370">
        <v>26</v>
      </c>
      <c r="G48" s="370">
        <v>17</v>
      </c>
      <c r="H48" s="370">
        <v>33</v>
      </c>
      <c r="I48" s="370">
        <v>25</v>
      </c>
      <c r="J48" s="370">
        <v>34</v>
      </c>
      <c r="K48" s="370">
        <v>30</v>
      </c>
      <c r="L48" s="436">
        <f t="shared" si="0"/>
        <v>231</v>
      </c>
      <c r="M48" s="433">
        <v>99</v>
      </c>
      <c r="N48" s="370">
        <v>0</v>
      </c>
      <c r="O48" s="370">
        <v>2</v>
      </c>
      <c r="P48" s="370">
        <v>2</v>
      </c>
      <c r="Q48" s="370">
        <v>1</v>
      </c>
      <c r="R48" s="370">
        <v>2</v>
      </c>
      <c r="S48" s="370">
        <v>2</v>
      </c>
      <c r="T48" s="370">
        <v>1</v>
      </c>
      <c r="U48" s="370">
        <v>1</v>
      </c>
      <c r="V48" s="370">
        <v>2</v>
      </c>
      <c r="W48" s="436">
        <f t="shared" si="1"/>
        <v>13</v>
      </c>
    </row>
    <row r="49" spans="2:23">
      <c r="B49" s="433">
        <v>47</v>
      </c>
      <c r="C49" s="370">
        <v>17</v>
      </c>
      <c r="D49" s="370">
        <v>17</v>
      </c>
      <c r="E49" s="370">
        <v>12</v>
      </c>
      <c r="F49" s="370">
        <v>37</v>
      </c>
      <c r="G49" s="370">
        <v>18</v>
      </c>
      <c r="H49" s="370">
        <v>30</v>
      </c>
      <c r="I49" s="370">
        <v>24</v>
      </c>
      <c r="J49" s="370">
        <v>39</v>
      </c>
      <c r="K49" s="370">
        <v>22</v>
      </c>
      <c r="L49" s="436">
        <f t="shared" si="0"/>
        <v>216</v>
      </c>
      <c r="M49" s="433">
        <v>100</v>
      </c>
      <c r="N49" s="370">
        <v>0</v>
      </c>
      <c r="O49" s="370">
        <v>0</v>
      </c>
      <c r="P49" s="370">
        <v>0</v>
      </c>
      <c r="Q49" s="370">
        <v>0</v>
      </c>
      <c r="R49" s="370">
        <v>2</v>
      </c>
      <c r="S49" s="370">
        <v>0</v>
      </c>
      <c r="T49" s="370">
        <v>0</v>
      </c>
      <c r="U49" s="370">
        <v>1</v>
      </c>
      <c r="V49" s="370">
        <v>1</v>
      </c>
      <c r="W49" s="436">
        <f t="shared" si="1"/>
        <v>4</v>
      </c>
    </row>
    <row r="50" spans="2:23">
      <c r="B50" s="433">
        <v>48</v>
      </c>
      <c r="C50" s="370">
        <v>27</v>
      </c>
      <c r="D50" s="370">
        <v>13</v>
      </c>
      <c r="E50" s="370">
        <v>15</v>
      </c>
      <c r="F50" s="370">
        <v>19</v>
      </c>
      <c r="G50" s="370">
        <v>10</v>
      </c>
      <c r="H50" s="370">
        <v>36</v>
      </c>
      <c r="I50" s="370">
        <v>28</v>
      </c>
      <c r="J50" s="370">
        <v>29</v>
      </c>
      <c r="K50" s="370">
        <v>31</v>
      </c>
      <c r="L50" s="436">
        <f t="shared" si="0"/>
        <v>208</v>
      </c>
      <c r="M50" s="433">
        <v>101</v>
      </c>
      <c r="N50" s="370">
        <v>0</v>
      </c>
      <c r="O50" s="370">
        <v>0</v>
      </c>
      <c r="P50" s="370">
        <v>0</v>
      </c>
      <c r="Q50" s="370">
        <v>0</v>
      </c>
      <c r="R50" s="370">
        <v>0</v>
      </c>
      <c r="S50" s="370">
        <v>1</v>
      </c>
      <c r="T50" s="370">
        <v>0</v>
      </c>
      <c r="U50" s="370">
        <v>0</v>
      </c>
      <c r="V50" s="370">
        <v>0</v>
      </c>
      <c r="W50" s="436">
        <f t="shared" si="1"/>
        <v>1</v>
      </c>
    </row>
    <row r="51" spans="2:23">
      <c r="B51" s="433">
        <v>49</v>
      </c>
      <c r="C51" s="370">
        <v>30</v>
      </c>
      <c r="D51" s="370">
        <v>18</v>
      </c>
      <c r="E51" s="370">
        <v>14</v>
      </c>
      <c r="F51" s="370">
        <v>34</v>
      </c>
      <c r="G51" s="370">
        <v>20</v>
      </c>
      <c r="H51" s="370">
        <v>30</v>
      </c>
      <c r="I51" s="370">
        <v>19</v>
      </c>
      <c r="J51" s="370">
        <v>38</v>
      </c>
      <c r="K51" s="370">
        <v>28</v>
      </c>
      <c r="L51" s="436">
        <f t="shared" si="0"/>
        <v>231</v>
      </c>
      <c r="M51" s="433">
        <v>102</v>
      </c>
      <c r="N51" s="370">
        <v>0</v>
      </c>
      <c r="O51" s="370">
        <v>0</v>
      </c>
      <c r="P51" s="370">
        <v>0</v>
      </c>
      <c r="Q51" s="370">
        <v>0</v>
      </c>
      <c r="R51" s="370">
        <v>1</v>
      </c>
      <c r="S51" s="370">
        <v>1</v>
      </c>
      <c r="T51" s="370">
        <v>0</v>
      </c>
      <c r="U51" s="370">
        <v>0</v>
      </c>
      <c r="V51" s="370">
        <v>1</v>
      </c>
      <c r="W51" s="436">
        <f t="shared" si="1"/>
        <v>3</v>
      </c>
    </row>
    <row r="52" spans="2:23">
      <c r="B52" s="433">
        <v>50</v>
      </c>
      <c r="C52" s="370">
        <v>16</v>
      </c>
      <c r="D52" s="370">
        <v>14</v>
      </c>
      <c r="E52" s="370">
        <v>12</v>
      </c>
      <c r="F52" s="370">
        <v>29</v>
      </c>
      <c r="G52" s="370">
        <v>24</v>
      </c>
      <c r="H52" s="370">
        <v>21</v>
      </c>
      <c r="I52" s="370">
        <v>19</v>
      </c>
      <c r="J52" s="370">
        <v>32</v>
      </c>
      <c r="K52" s="370">
        <v>26</v>
      </c>
      <c r="L52" s="436">
        <f t="shared" si="0"/>
        <v>193</v>
      </c>
      <c r="M52" s="433">
        <v>103</v>
      </c>
      <c r="N52" s="370">
        <v>1</v>
      </c>
      <c r="O52" s="370">
        <v>0</v>
      </c>
      <c r="P52" s="370">
        <v>1</v>
      </c>
      <c r="Q52" s="370">
        <v>0</v>
      </c>
      <c r="R52" s="370">
        <v>0</v>
      </c>
      <c r="S52" s="370">
        <v>0</v>
      </c>
      <c r="T52" s="370">
        <v>0</v>
      </c>
      <c r="U52" s="370">
        <v>0</v>
      </c>
      <c r="V52" s="370">
        <v>0</v>
      </c>
      <c r="W52" s="436">
        <f t="shared" si="1"/>
        <v>2</v>
      </c>
    </row>
    <row r="53" spans="2:23">
      <c r="B53" s="433">
        <v>51</v>
      </c>
      <c r="C53" s="370">
        <v>25</v>
      </c>
      <c r="D53" s="370">
        <v>16</v>
      </c>
      <c r="E53" s="370">
        <v>16</v>
      </c>
      <c r="F53" s="370">
        <v>21</v>
      </c>
      <c r="G53" s="370">
        <v>17</v>
      </c>
      <c r="H53" s="370">
        <v>23</v>
      </c>
      <c r="I53" s="370">
        <v>24</v>
      </c>
      <c r="J53" s="370">
        <v>29</v>
      </c>
      <c r="K53" s="370">
        <v>23</v>
      </c>
      <c r="L53" s="436">
        <f t="shared" si="0"/>
        <v>194</v>
      </c>
      <c r="M53" s="432" t="s">
        <v>51</v>
      </c>
      <c r="N53" s="370">
        <v>0</v>
      </c>
      <c r="O53" s="370">
        <v>0</v>
      </c>
      <c r="P53" s="370">
        <v>0</v>
      </c>
      <c r="Q53" s="370">
        <v>1</v>
      </c>
      <c r="R53" s="370">
        <v>0</v>
      </c>
      <c r="S53" s="370">
        <v>0</v>
      </c>
      <c r="T53" s="370">
        <v>0</v>
      </c>
      <c r="U53" s="370">
        <v>1</v>
      </c>
      <c r="V53" s="370">
        <v>0</v>
      </c>
      <c r="W53" s="436">
        <f t="shared" si="1"/>
        <v>2</v>
      </c>
    </row>
    <row r="54" spans="2:23">
      <c r="B54" s="434">
        <v>52</v>
      </c>
      <c r="C54" s="370">
        <v>28</v>
      </c>
      <c r="D54" s="370">
        <v>17</v>
      </c>
      <c r="E54" s="370">
        <v>10</v>
      </c>
      <c r="F54" s="370">
        <v>29</v>
      </c>
      <c r="G54" s="370">
        <v>14</v>
      </c>
      <c r="H54" s="370">
        <v>18</v>
      </c>
      <c r="I54" s="370">
        <v>26</v>
      </c>
      <c r="J54" s="370">
        <v>28</v>
      </c>
      <c r="K54" s="370">
        <v>28</v>
      </c>
      <c r="L54" s="436">
        <f t="shared" si="0"/>
        <v>198</v>
      </c>
      <c r="M54" s="432" t="s">
        <v>54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370">
        <v>0</v>
      </c>
      <c r="T54" s="370">
        <v>0</v>
      </c>
      <c r="U54" s="370">
        <v>0</v>
      </c>
      <c r="V54" s="370">
        <v>0</v>
      </c>
      <c r="W54" s="436">
        <f t="shared" si="1"/>
        <v>0</v>
      </c>
    </row>
    <row r="55" spans="2:23">
      <c r="B55" s="89"/>
      <c r="C55" s="88"/>
      <c r="D55" s="88"/>
      <c r="E55" s="88"/>
      <c r="F55" s="88"/>
      <c r="G55" s="88"/>
      <c r="H55" s="88"/>
      <c r="I55" s="88"/>
      <c r="J55" s="88"/>
      <c r="K55" s="88"/>
      <c r="L55" s="90"/>
      <c r="M55" s="438" t="s">
        <v>52</v>
      </c>
      <c r="N55" s="439">
        <f>SUM(C2:C54,N2:N54)</f>
        <v>1620</v>
      </c>
      <c r="O55" s="439">
        <f t="shared" ref="O55:V55" si="2">SUM(D2:D54,O2:O54)</f>
        <v>1161</v>
      </c>
      <c r="P55" s="439">
        <f t="shared" si="2"/>
        <v>896</v>
      </c>
      <c r="Q55" s="439">
        <f t="shared" si="2"/>
        <v>1619</v>
      </c>
      <c r="R55" s="439">
        <f t="shared" si="2"/>
        <v>1381</v>
      </c>
      <c r="S55" s="439">
        <f t="shared" si="2"/>
        <v>1610</v>
      </c>
      <c r="T55" s="439">
        <f t="shared" si="2"/>
        <v>1489</v>
      </c>
      <c r="U55" s="439">
        <f t="shared" si="2"/>
        <v>1843</v>
      </c>
      <c r="V55" s="439">
        <f t="shared" si="2"/>
        <v>1593</v>
      </c>
      <c r="W55" s="437">
        <f t="shared" si="1"/>
        <v>13212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  <ignoredError sqref="L3:L54 W2:W52" formulaRange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W55"/>
  <sheetViews>
    <sheetView view="pageLayout" zoomScale="70" zoomScaleNormal="100" zoomScalePageLayoutView="70" workbookViewId="0">
      <selection activeCell="Q20" sqref="Q20"/>
    </sheetView>
  </sheetViews>
  <sheetFormatPr defaultColWidth="7.625" defaultRowHeight="13.5"/>
  <cols>
    <col min="1" max="1" width="7.625" style="48"/>
    <col min="2" max="2" width="7.625" style="49" customWidth="1"/>
    <col min="3" max="12" width="7.625" style="50" customWidth="1"/>
    <col min="13" max="16384" width="7.625" style="48"/>
  </cols>
  <sheetData>
    <row r="1" spans="2:23">
      <c r="B1" s="432" t="s">
        <v>53</v>
      </c>
      <c r="C1" s="435" t="s">
        <v>39</v>
      </c>
      <c r="D1" s="435" t="s">
        <v>20</v>
      </c>
      <c r="E1" s="435" t="s">
        <v>21</v>
      </c>
      <c r="F1" s="435" t="s">
        <v>22</v>
      </c>
      <c r="G1" s="435" t="s">
        <v>23</v>
      </c>
      <c r="H1" s="435"/>
      <c r="I1" s="435"/>
      <c r="J1" s="435"/>
      <c r="K1" s="435"/>
      <c r="L1" s="435" t="s">
        <v>1</v>
      </c>
      <c r="M1" s="432" t="s">
        <v>53</v>
      </c>
      <c r="N1" s="435" t="s">
        <v>39</v>
      </c>
      <c r="O1" s="435" t="s">
        <v>20</v>
      </c>
      <c r="P1" s="435" t="s">
        <v>21</v>
      </c>
      <c r="Q1" s="435" t="s">
        <v>22</v>
      </c>
      <c r="R1" s="435" t="s">
        <v>23</v>
      </c>
      <c r="S1" s="435"/>
      <c r="T1" s="435"/>
      <c r="U1" s="435"/>
      <c r="V1" s="435"/>
      <c r="W1" s="435" t="s">
        <v>1</v>
      </c>
    </row>
    <row r="2" spans="2:23">
      <c r="B2" s="433" t="s">
        <v>78</v>
      </c>
      <c r="C2" s="370">
        <v>12</v>
      </c>
      <c r="D2" s="370">
        <v>5</v>
      </c>
      <c r="E2" s="370">
        <v>16</v>
      </c>
      <c r="F2" s="370">
        <v>9</v>
      </c>
      <c r="G2" s="370">
        <v>0</v>
      </c>
      <c r="H2" s="223"/>
      <c r="I2" s="223"/>
      <c r="J2" s="223"/>
      <c r="K2" s="223"/>
      <c r="L2" s="436">
        <f>SUM(C2:K2)</f>
        <v>42</v>
      </c>
      <c r="M2" s="433">
        <v>53</v>
      </c>
      <c r="N2" s="370">
        <v>38</v>
      </c>
      <c r="O2" s="370">
        <v>29</v>
      </c>
      <c r="P2" s="370">
        <v>20</v>
      </c>
      <c r="Q2" s="370">
        <v>20</v>
      </c>
      <c r="R2" s="370">
        <v>2</v>
      </c>
      <c r="S2" s="223"/>
      <c r="T2" s="223"/>
      <c r="U2" s="223"/>
      <c r="V2" s="223"/>
      <c r="W2" s="436">
        <f>SUM(N2:V2)</f>
        <v>109</v>
      </c>
    </row>
    <row r="3" spans="2:23">
      <c r="B3" s="433">
        <v>1</v>
      </c>
      <c r="C3" s="370">
        <v>20</v>
      </c>
      <c r="D3" s="370">
        <v>13</v>
      </c>
      <c r="E3" s="370">
        <v>7</v>
      </c>
      <c r="F3" s="370">
        <v>18</v>
      </c>
      <c r="G3" s="370">
        <v>6</v>
      </c>
      <c r="H3" s="223"/>
      <c r="I3" s="223"/>
      <c r="J3" s="223"/>
      <c r="K3" s="223"/>
      <c r="L3" s="436">
        <f t="shared" ref="L3:L54" si="0">SUM(C3:K3)</f>
        <v>64</v>
      </c>
      <c r="M3" s="433">
        <v>54</v>
      </c>
      <c r="N3" s="370">
        <v>23</v>
      </c>
      <c r="O3" s="370">
        <v>20</v>
      </c>
      <c r="P3" s="370">
        <v>10</v>
      </c>
      <c r="Q3" s="370">
        <v>20</v>
      </c>
      <c r="R3" s="370">
        <v>6</v>
      </c>
      <c r="S3" s="223"/>
      <c r="T3" s="223"/>
      <c r="U3" s="223"/>
      <c r="V3" s="223"/>
      <c r="W3" s="436">
        <f t="shared" ref="W3:W55" si="1">SUM(N3:V3)</f>
        <v>79</v>
      </c>
    </row>
    <row r="4" spans="2:23">
      <c r="B4" s="433">
        <v>2</v>
      </c>
      <c r="C4" s="370">
        <v>20</v>
      </c>
      <c r="D4" s="370">
        <v>7</v>
      </c>
      <c r="E4" s="370">
        <v>16</v>
      </c>
      <c r="F4" s="370">
        <v>13</v>
      </c>
      <c r="G4" s="370">
        <v>3</v>
      </c>
      <c r="H4" s="223"/>
      <c r="I4" s="223"/>
      <c r="J4" s="223"/>
      <c r="K4" s="223"/>
      <c r="L4" s="436">
        <f t="shared" si="0"/>
        <v>59</v>
      </c>
      <c r="M4" s="433">
        <v>55</v>
      </c>
      <c r="N4" s="370">
        <v>32</v>
      </c>
      <c r="O4" s="370">
        <v>23</v>
      </c>
      <c r="P4" s="370">
        <v>22</v>
      </c>
      <c r="Q4" s="370">
        <v>28</v>
      </c>
      <c r="R4" s="370">
        <v>4</v>
      </c>
      <c r="S4" s="223"/>
      <c r="T4" s="223"/>
      <c r="U4" s="223"/>
      <c r="V4" s="223"/>
      <c r="W4" s="436">
        <f t="shared" si="1"/>
        <v>109</v>
      </c>
    </row>
    <row r="5" spans="2:23">
      <c r="B5" s="433">
        <v>3</v>
      </c>
      <c r="C5" s="370">
        <v>16</v>
      </c>
      <c r="D5" s="370">
        <v>9</v>
      </c>
      <c r="E5" s="370">
        <v>4</v>
      </c>
      <c r="F5" s="370">
        <v>10</v>
      </c>
      <c r="G5" s="370">
        <v>5</v>
      </c>
      <c r="H5" s="223"/>
      <c r="I5" s="223"/>
      <c r="J5" s="223"/>
      <c r="K5" s="223"/>
      <c r="L5" s="436">
        <f t="shared" si="0"/>
        <v>44</v>
      </c>
      <c r="M5" s="433">
        <v>56</v>
      </c>
      <c r="N5" s="370">
        <v>30</v>
      </c>
      <c r="O5" s="370">
        <v>23</v>
      </c>
      <c r="P5" s="370">
        <v>15</v>
      </c>
      <c r="Q5" s="370">
        <v>24</v>
      </c>
      <c r="R5" s="370">
        <v>5</v>
      </c>
      <c r="S5" s="223"/>
      <c r="T5" s="223"/>
      <c r="U5" s="223"/>
      <c r="V5" s="223"/>
      <c r="W5" s="436">
        <f t="shared" si="1"/>
        <v>97</v>
      </c>
    </row>
    <row r="6" spans="2:23">
      <c r="B6" s="433">
        <v>4</v>
      </c>
      <c r="C6" s="370">
        <v>22</v>
      </c>
      <c r="D6" s="370">
        <v>9</v>
      </c>
      <c r="E6" s="370">
        <v>8</v>
      </c>
      <c r="F6" s="370">
        <v>10</v>
      </c>
      <c r="G6" s="370">
        <v>3</v>
      </c>
      <c r="H6" s="223"/>
      <c r="I6" s="223"/>
      <c r="J6" s="223"/>
      <c r="K6" s="223"/>
      <c r="L6" s="436">
        <f t="shared" si="0"/>
        <v>52</v>
      </c>
      <c r="M6" s="433">
        <v>57</v>
      </c>
      <c r="N6" s="370">
        <v>37</v>
      </c>
      <c r="O6" s="370">
        <v>24</v>
      </c>
      <c r="P6" s="370">
        <v>14</v>
      </c>
      <c r="Q6" s="370">
        <v>23</v>
      </c>
      <c r="R6" s="370">
        <v>6</v>
      </c>
      <c r="S6" s="223"/>
      <c r="T6" s="223"/>
      <c r="U6" s="223"/>
      <c r="V6" s="223"/>
      <c r="W6" s="436">
        <f t="shared" si="1"/>
        <v>104</v>
      </c>
    </row>
    <row r="7" spans="2:23">
      <c r="B7" s="433">
        <v>5</v>
      </c>
      <c r="C7" s="370">
        <v>20</v>
      </c>
      <c r="D7" s="370">
        <v>9</v>
      </c>
      <c r="E7" s="370">
        <v>10</v>
      </c>
      <c r="F7" s="370">
        <v>14</v>
      </c>
      <c r="G7" s="370">
        <v>5</v>
      </c>
      <c r="H7" s="223"/>
      <c r="I7" s="223"/>
      <c r="J7" s="223"/>
      <c r="K7" s="223"/>
      <c r="L7" s="436">
        <f t="shared" si="0"/>
        <v>58</v>
      </c>
      <c r="M7" s="433">
        <v>58</v>
      </c>
      <c r="N7" s="370">
        <v>27</v>
      </c>
      <c r="O7" s="370">
        <v>18</v>
      </c>
      <c r="P7" s="370">
        <v>20</v>
      </c>
      <c r="Q7" s="370">
        <v>18</v>
      </c>
      <c r="R7" s="370">
        <v>13</v>
      </c>
      <c r="S7" s="223"/>
      <c r="T7" s="223"/>
      <c r="U7" s="223"/>
      <c r="V7" s="223"/>
      <c r="W7" s="436">
        <f t="shared" si="1"/>
        <v>96</v>
      </c>
    </row>
    <row r="8" spans="2:23">
      <c r="B8" s="433">
        <v>6</v>
      </c>
      <c r="C8" s="370">
        <v>22</v>
      </c>
      <c r="D8" s="370">
        <v>13</v>
      </c>
      <c r="E8" s="370">
        <v>9</v>
      </c>
      <c r="F8" s="370">
        <v>15</v>
      </c>
      <c r="G8" s="370">
        <v>5</v>
      </c>
      <c r="H8" s="223"/>
      <c r="I8" s="223"/>
      <c r="J8" s="223"/>
      <c r="K8" s="223"/>
      <c r="L8" s="436">
        <f t="shared" si="0"/>
        <v>64</v>
      </c>
      <c r="M8" s="433">
        <v>59</v>
      </c>
      <c r="N8" s="370">
        <v>24</v>
      </c>
      <c r="O8" s="370">
        <v>15</v>
      </c>
      <c r="P8" s="370">
        <v>14</v>
      </c>
      <c r="Q8" s="370">
        <v>16</v>
      </c>
      <c r="R8" s="370">
        <v>6</v>
      </c>
      <c r="S8" s="223"/>
      <c r="T8" s="223"/>
      <c r="U8" s="223"/>
      <c r="V8" s="223"/>
      <c r="W8" s="436">
        <f t="shared" si="1"/>
        <v>75</v>
      </c>
    </row>
    <row r="9" spans="2:23">
      <c r="B9" s="433">
        <v>7</v>
      </c>
      <c r="C9" s="370">
        <v>20</v>
      </c>
      <c r="D9" s="370">
        <v>10</v>
      </c>
      <c r="E9" s="370">
        <v>9</v>
      </c>
      <c r="F9" s="370">
        <v>8</v>
      </c>
      <c r="G9" s="370">
        <v>2</v>
      </c>
      <c r="H9" s="223"/>
      <c r="I9" s="223"/>
      <c r="J9" s="223"/>
      <c r="K9" s="223"/>
      <c r="L9" s="436">
        <f t="shared" si="0"/>
        <v>49</v>
      </c>
      <c r="M9" s="433">
        <v>60</v>
      </c>
      <c r="N9" s="370">
        <v>14</v>
      </c>
      <c r="O9" s="370">
        <v>18</v>
      </c>
      <c r="P9" s="370">
        <v>8</v>
      </c>
      <c r="Q9" s="370">
        <v>20</v>
      </c>
      <c r="R9" s="370">
        <v>5</v>
      </c>
      <c r="S9" s="223"/>
      <c r="T9" s="223"/>
      <c r="U9" s="223"/>
      <c r="V9" s="223"/>
      <c r="W9" s="436">
        <f t="shared" si="1"/>
        <v>65</v>
      </c>
    </row>
    <row r="10" spans="2:23">
      <c r="B10" s="433">
        <v>8</v>
      </c>
      <c r="C10" s="370">
        <v>25</v>
      </c>
      <c r="D10" s="370">
        <v>9</v>
      </c>
      <c r="E10" s="370">
        <v>8</v>
      </c>
      <c r="F10" s="370">
        <v>9</v>
      </c>
      <c r="G10" s="370">
        <v>1</v>
      </c>
      <c r="H10" s="223"/>
      <c r="I10" s="223"/>
      <c r="J10" s="223"/>
      <c r="K10" s="223"/>
      <c r="L10" s="436">
        <f t="shared" si="0"/>
        <v>52</v>
      </c>
      <c r="M10" s="433">
        <v>61</v>
      </c>
      <c r="N10" s="370">
        <v>24</v>
      </c>
      <c r="O10" s="370">
        <v>14</v>
      </c>
      <c r="P10" s="370">
        <v>20</v>
      </c>
      <c r="Q10" s="370">
        <v>16</v>
      </c>
      <c r="R10" s="370">
        <v>6</v>
      </c>
      <c r="S10" s="223"/>
      <c r="T10" s="223"/>
      <c r="U10" s="223"/>
      <c r="V10" s="223"/>
      <c r="W10" s="436">
        <f t="shared" si="1"/>
        <v>80</v>
      </c>
    </row>
    <row r="11" spans="2:23">
      <c r="B11" s="433">
        <v>9</v>
      </c>
      <c r="C11" s="370">
        <v>30</v>
      </c>
      <c r="D11" s="370">
        <v>14</v>
      </c>
      <c r="E11" s="370">
        <v>17</v>
      </c>
      <c r="F11" s="370">
        <v>18</v>
      </c>
      <c r="G11" s="370">
        <v>4</v>
      </c>
      <c r="H11" s="223"/>
      <c r="I11" s="223"/>
      <c r="J11" s="223"/>
      <c r="K11" s="223"/>
      <c r="L11" s="436">
        <f t="shared" si="0"/>
        <v>83</v>
      </c>
      <c r="M11" s="433">
        <v>62</v>
      </c>
      <c r="N11" s="370">
        <v>23</v>
      </c>
      <c r="O11" s="370">
        <v>19</v>
      </c>
      <c r="P11" s="370">
        <v>4</v>
      </c>
      <c r="Q11" s="370">
        <v>22</v>
      </c>
      <c r="R11" s="370">
        <v>10</v>
      </c>
      <c r="S11" s="223"/>
      <c r="T11" s="223"/>
      <c r="U11" s="223"/>
      <c r="V11" s="223"/>
      <c r="W11" s="436">
        <f t="shared" si="1"/>
        <v>78</v>
      </c>
    </row>
    <row r="12" spans="2:23">
      <c r="B12" s="433">
        <v>10</v>
      </c>
      <c r="C12" s="370">
        <v>10</v>
      </c>
      <c r="D12" s="370">
        <v>10</v>
      </c>
      <c r="E12" s="370">
        <v>6</v>
      </c>
      <c r="F12" s="370">
        <v>17</v>
      </c>
      <c r="G12" s="370">
        <v>1</v>
      </c>
      <c r="H12" s="223"/>
      <c r="I12" s="223"/>
      <c r="J12" s="223"/>
      <c r="K12" s="223"/>
      <c r="L12" s="436">
        <f t="shared" si="0"/>
        <v>44</v>
      </c>
      <c r="M12" s="433">
        <v>63</v>
      </c>
      <c r="N12" s="370">
        <v>22</v>
      </c>
      <c r="O12" s="370">
        <v>12</v>
      </c>
      <c r="P12" s="370">
        <v>8</v>
      </c>
      <c r="Q12" s="370">
        <v>15</v>
      </c>
      <c r="R12" s="370">
        <v>3</v>
      </c>
      <c r="S12" s="223"/>
      <c r="T12" s="223"/>
      <c r="U12" s="223"/>
      <c r="V12" s="223"/>
      <c r="W12" s="436">
        <f t="shared" si="1"/>
        <v>60</v>
      </c>
    </row>
    <row r="13" spans="2:23">
      <c r="B13" s="433">
        <v>11</v>
      </c>
      <c r="C13" s="370">
        <v>25</v>
      </c>
      <c r="D13" s="370">
        <v>13</v>
      </c>
      <c r="E13" s="370">
        <v>16</v>
      </c>
      <c r="F13" s="370">
        <v>17</v>
      </c>
      <c r="G13" s="370">
        <v>5</v>
      </c>
      <c r="H13" s="223"/>
      <c r="I13" s="223"/>
      <c r="J13" s="223"/>
      <c r="K13" s="223"/>
      <c r="L13" s="436">
        <f t="shared" si="0"/>
        <v>76</v>
      </c>
      <c r="M13" s="433">
        <v>64</v>
      </c>
      <c r="N13" s="370">
        <v>14</v>
      </c>
      <c r="O13" s="370">
        <v>9</v>
      </c>
      <c r="P13" s="370">
        <v>6</v>
      </c>
      <c r="Q13" s="370">
        <v>21</v>
      </c>
      <c r="R13" s="370">
        <v>3</v>
      </c>
      <c r="S13" s="223"/>
      <c r="T13" s="223"/>
      <c r="U13" s="223"/>
      <c r="V13" s="223"/>
      <c r="W13" s="436">
        <f t="shared" si="1"/>
        <v>53</v>
      </c>
    </row>
    <row r="14" spans="2:23">
      <c r="B14" s="433">
        <v>12</v>
      </c>
      <c r="C14" s="370">
        <v>28</v>
      </c>
      <c r="D14" s="370">
        <v>14</v>
      </c>
      <c r="E14" s="370">
        <v>10</v>
      </c>
      <c r="F14" s="370">
        <v>13</v>
      </c>
      <c r="G14" s="370">
        <v>2</v>
      </c>
      <c r="H14" s="223"/>
      <c r="I14" s="223"/>
      <c r="J14" s="223"/>
      <c r="K14" s="223"/>
      <c r="L14" s="436">
        <f t="shared" si="0"/>
        <v>67</v>
      </c>
      <c r="M14" s="433">
        <v>65</v>
      </c>
      <c r="N14" s="370">
        <v>14</v>
      </c>
      <c r="O14" s="370">
        <v>12</v>
      </c>
      <c r="P14" s="370">
        <v>9</v>
      </c>
      <c r="Q14" s="370">
        <v>13</v>
      </c>
      <c r="R14" s="370">
        <v>2</v>
      </c>
      <c r="S14" s="223"/>
      <c r="T14" s="223"/>
      <c r="U14" s="223"/>
      <c r="V14" s="223"/>
      <c r="W14" s="436">
        <f t="shared" si="1"/>
        <v>50</v>
      </c>
    </row>
    <row r="15" spans="2:23">
      <c r="B15" s="433">
        <v>13</v>
      </c>
      <c r="C15" s="370">
        <v>20</v>
      </c>
      <c r="D15" s="370">
        <v>14</v>
      </c>
      <c r="E15" s="370">
        <v>12</v>
      </c>
      <c r="F15" s="370">
        <v>14</v>
      </c>
      <c r="G15" s="370">
        <v>2</v>
      </c>
      <c r="H15" s="223"/>
      <c r="I15" s="223"/>
      <c r="J15" s="223"/>
      <c r="K15" s="223"/>
      <c r="L15" s="436">
        <f t="shared" si="0"/>
        <v>62</v>
      </c>
      <c r="M15" s="433">
        <v>66</v>
      </c>
      <c r="N15" s="370">
        <v>12</v>
      </c>
      <c r="O15" s="370">
        <v>9</v>
      </c>
      <c r="P15" s="370">
        <v>8</v>
      </c>
      <c r="Q15" s="370">
        <v>14</v>
      </c>
      <c r="R15" s="370">
        <v>4</v>
      </c>
      <c r="S15" s="223"/>
      <c r="T15" s="223"/>
      <c r="U15" s="223"/>
      <c r="V15" s="223"/>
      <c r="W15" s="436">
        <f t="shared" si="1"/>
        <v>47</v>
      </c>
    </row>
    <row r="16" spans="2:23">
      <c r="B16" s="433">
        <v>14</v>
      </c>
      <c r="C16" s="370">
        <v>26</v>
      </c>
      <c r="D16" s="370">
        <v>7</v>
      </c>
      <c r="E16" s="370">
        <v>7</v>
      </c>
      <c r="F16" s="370">
        <v>23</v>
      </c>
      <c r="G16" s="370">
        <v>4</v>
      </c>
      <c r="H16" s="223"/>
      <c r="I16" s="223"/>
      <c r="J16" s="223"/>
      <c r="K16" s="223"/>
      <c r="L16" s="436">
        <f t="shared" si="0"/>
        <v>67</v>
      </c>
      <c r="M16" s="433">
        <v>67</v>
      </c>
      <c r="N16" s="370">
        <v>16</v>
      </c>
      <c r="O16" s="370">
        <v>9</v>
      </c>
      <c r="P16" s="370">
        <v>5</v>
      </c>
      <c r="Q16" s="370">
        <v>16</v>
      </c>
      <c r="R16" s="370">
        <v>9</v>
      </c>
      <c r="S16" s="223"/>
      <c r="T16" s="223"/>
      <c r="U16" s="223"/>
      <c r="V16" s="223"/>
      <c r="W16" s="436">
        <f t="shared" si="1"/>
        <v>55</v>
      </c>
    </row>
    <row r="17" spans="2:23">
      <c r="B17" s="433">
        <v>15</v>
      </c>
      <c r="C17" s="370">
        <v>16</v>
      </c>
      <c r="D17" s="370">
        <v>19</v>
      </c>
      <c r="E17" s="370">
        <v>10</v>
      </c>
      <c r="F17" s="370">
        <v>16</v>
      </c>
      <c r="G17" s="370">
        <v>3</v>
      </c>
      <c r="H17" s="223"/>
      <c r="I17" s="223"/>
      <c r="J17" s="223"/>
      <c r="K17" s="223"/>
      <c r="L17" s="436">
        <f t="shared" si="0"/>
        <v>64</v>
      </c>
      <c r="M17" s="433">
        <v>68</v>
      </c>
      <c r="N17" s="370">
        <v>15</v>
      </c>
      <c r="O17" s="370">
        <v>17</v>
      </c>
      <c r="P17" s="370">
        <v>4</v>
      </c>
      <c r="Q17" s="370">
        <v>17</v>
      </c>
      <c r="R17" s="370">
        <v>7</v>
      </c>
      <c r="S17" s="223"/>
      <c r="T17" s="223"/>
      <c r="U17" s="223"/>
      <c r="V17" s="223"/>
      <c r="W17" s="436">
        <f t="shared" si="1"/>
        <v>60</v>
      </c>
    </row>
    <row r="18" spans="2:23">
      <c r="B18" s="433">
        <v>16</v>
      </c>
      <c r="C18" s="370">
        <v>21</v>
      </c>
      <c r="D18" s="370">
        <v>18</v>
      </c>
      <c r="E18" s="370">
        <v>12</v>
      </c>
      <c r="F18" s="370">
        <v>15</v>
      </c>
      <c r="G18" s="370">
        <v>5</v>
      </c>
      <c r="H18" s="223"/>
      <c r="I18" s="223"/>
      <c r="J18" s="223"/>
      <c r="K18" s="223"/>
      <c r="L18" s="436">
        <f t="shared" si="0"/>
        <v>71</v>
      </c>
      <c r="M18" s="433">
        <v>69</v>
      </c>
      <c r="N18" s="370">
        <v>12</v>
      </c>
      <c r="O18" s="370">
        <v>10</v>
      </c>
      <c r="P18" s="370">
        <v>7</v>
      </c>
      <c r="Q18" s="370">
        <v>22</v>
      </c>
      <c r="R18" s="370">
        <v>6</v>
      </c>
      <c r="S18" s="223"/>
      <c r="T18" s="223"/>
      <c r="U18" s="223"/>
      <c r="V18" s="223"/>
      <c r="W18" s="436">
        <f t="shared" si="1"/>
        <v>57</v>
      </c>
    </row>
    <row r="19" spans="2:23">
      <c r="B19" s="433">
        <v>17</v>
      </c>
      <c r="C19" s="370">
        <v>19</v>
      </c>
      <c r="D19" s="370">
        <v>24</v>
      </c>
      <c r="E19" s="370">
        <v>5</v>
      </c>
      <c r="F19" s="370">
        <v>14</v>
      </c>
      <c r="G19" s="370">
        <v>3</v>
      </c>
      <c r="H19" s="223"/>
      <c r="I19" s="223"/>
      <c r="J19" s="223"/>
      <c r="K19" s="223"/>
      <c r="L19" s="436">
        <f t="shared" si="0"/>
        <v>65</v>
      </c>
      <c r="M19" s="433">
        <v>70</v>
      </c>
      <c r="N19" s="370">
        <v>16</v>
      </c>
      <c r="O19" s="370">
        <v>17</v>
      </c>
      <c r="P19" s="370">
        <v>14</v>
      </c>
      <c r="Q19" s="370">
        <v>18</v>
      </c>
      <c r="R19" s="370">
        <v>5</v>
      </c>
      <c r="S19" s="223"/>
      <c r="T19" s="223"/>
      <c r="U19" s="223"/>
      <c r="V19" s="223"/>
      <c r="W19" s="436">
        <f t="shared" si="1"/>
        <v>70</v>
      </c>
    </row>
    <row r="20" spans="2:23">
      <c r="B20" s="433">
        <v>18</v>
      </c>
      <c r="C20" s="370">
        <v>24</v>
      </c>
      <c r="D20" s="370">
        <v>7</v>
      </c>
      <c r="E20" s="370">
        <v>14</v>
      </c>
      <c r="F20" s="370">
        <v>15</v>
      </c>
      <c r="G20" s="370">
        <v>4</v>
      </c>
      <c r="H20" s="223"/>
      <c r="I20" s="223"/>
      <c r="J20" s="223"/>
      <c r="K20" s="223"/>
      <c r="L20" s="436">
        <f t="shared" si="0"/>
        <v>64</v>
      </c>
      <c r="M20" s="433">
        <v>71</v>
      </c>
      <c r="N20" s="370">
        <v>22</v>
      </c>
      <c r="O20" s="370">
        <v>11</v>
      </c>
      <c r="P20" s="370">
        <v>10</v>
      </c>
      <c r="Q20" s="370">
        <v>9</v>
      </c>
      <c r="R20" s="370">
        <v>8</v>
      </c>
      <c r="S20" s="223"/>
      <c r="T20" s="223"/>
      <c r="U20" s="223"/>
      <c r="V20" s="223"/>
      <c r="W20" s="436">
        <f t="shared" si="1"/>
        <v>60</v>
      </c>
    </row>
    <row r="21" spans="2:23">
      <c r="B21" s="433">
        <v>19</v>
      </c>
      <c r="C21" s="370">
        <v>23</v>
      </c>
      <c r="D21" s="370">
        <v>17</v>
      </c>
      <c r="E21" s="370">
        <v>8</v>
      </c>
      <c r="F21" s="370">
        <v>19</v>
      </c>
      <c r="G21" s="370">
        <v>2</v>
      </c>
      <c r="H21" s="223"/>
      <c r="I21" s="223"/>
      <c r="J21" s="223"/>
      <c r="K21" s="223"/>
      <c r="L21" s="436">
        <f t="shared" si="0"/>
        <v>69</v>
      </c>
      <c r="M21" s="433">
        <v>72</v>
      </c>
      <c r="N21" s="370">
        <v>11</v>
      </c>
      <c r="O21" s="370">
        <v>10</v>
      </c>
      <c r="P21" s="370">
        <v>15</v>
      </c>
      <c r="Q21" s="370">
        <v>18</v>
      </c>
      <c r="R21" s="370">
        <v>8</v>
      </c>
      <c r="S21" s="223"/>
      <c r="T21" s="223"/>
      <c r="U21" s="223"/>
      <c r="V21" s="223"/>
      <c r="W21" s="436">
        <f t="shared" si="1"/>
        <v>62</v>
      </c>
    </row>
    <row r="22" spans="2:23">
      <c r="B22" s="433">
        <v>20</v>
      </c>
      <c r="C22" s="370">
        <v>16</v>
      </c>
      <c r="D22" s="370">
        <v>16</v>
      </c>
      <c r="E22" s="370">
        <v>12</v>
      </c>
      <c r="F22" s="370">
        <v>15</v>
      </c>
      <c r="G22" s="370">
        <v>4</v>
      </c>
      <c r="H22" s="223"/>
      <c r="I22" s="223"/>
      <c r="J22" s="223"/>
      <c r="K22" s="223"/>
      <c r="L22" s="436">
        <f t="shared" si="0"/>
        <v>63</v>
      </c>
      <c r="M22" s="433">
        <v>73</v>
      </c>
      <c r="N22" s="370">
        <v>10</v>
      </c>
      <c r="O22" s="370">
        <v>14</v>
      </c>
      <c r="P22" s="370">
        <v>12</v>
      </c>
      <c r="Q22" s="370">
        <v>8</v>
      </c>
      <c r="R22" s="370">
        <v>8</v>
      </c>
      <c r="S22" s="223"/>
      <c r="T22" s="223"/>
      <c r="U22" s="223"/>
      <c r="V22" s="223"/>
      <c r="W22" s="436">
        <f t="shared" si="1"/>
        <v>52</v>
      </c>
    </row>
    <row r="23" spans="2:23">
      <c r="B23" s="433">
        <v>21</v>
      </c>
      <c r="C23" s="370">
        <v>26</v>
      </c>
      <c r="D23" s="370">
        <v>17</v>
      </c>
      <c r="E23" s="370">
        <v>13</v>
      </c>
      <c r="F23" s="370">
        <v>24</v>
      </c>
      <c r="G23" s="370">
        <v>2</v>
      </c>
      <c r="H23" s="223"/>
      <c r="I23" s="223"/>
      <c r="J23" s="223"/>
      <c r="K23" s="223"/>
      <c r="L23" s="436">
        <f t="shared" si="0"/>
        <v>82</v>
      </c>
      <c r="M23" s="433">
        <v>74</v>
      </c>
      <c r="N23" s="370">
        <v>14</v>
      </c>
      <c r="O23" s="370">
        <v>4</v>
      </c>
      <c r="P23" s="370">
        <v>6</v>
      </c>
      <c r="Q23" s="370">
        <v>7</v>
      </c>
      <c r="R23" s="370">
        <v>5</v>
      </c>
      <c r="S23" s="223"/>
      <c r="T23" s="223"/>
      <c r="U23" s="223"/>
      <c r="V23" s="223"/>
      <c r="W23" s="436">
        <f t="shared" si="1"/>
        <v>36</v>
      </c>
    </row>
    <row r="24" spans="2:23">
      <c r="B24" s="433">
        <v>22</v>
      </c>
      <c r="C24" s="370">
        <v>36</v>
      </c>
      <c r="D24" s="370">
        <v>12</v>
      </c>
      <c r="E24" s="370">
        <v>15</v>
      </c>
      <c r="F24" s="370">
        <v>23</v>
      </c>
      <c r="G24" s="370">
        <v>4</v>
      </c>
      <c r="H24" s="223"/>
      <c r="I24" s="223"/>
      <c r="J24" s="223"/>
      <c r="K24" s="223"/>
      <c r="L24" s="436">
        <f t="shared" si="0"/>
        <v>90</v>
      </c>
      <c r="M24" s="433">
        <v>75</v>
      </c>
      <c r="N24" s="370">
        <v>8</v>
      </c>
      <c r="O24" s="370">
        <v>6</v>
      </c>
      <c r="P24" s="370">
        <v>12</v>
      </c>
      <c r="Q24" s="370">
        <v>13</v>
      </c>
      <c r="R24" s="370">
        <v>8</v>
      </c>
      <c r="S24" s="223"/>
      <c r="T24" s="223"/>
      <c r="U24" s="223"/>
      <c r="V24" s="223"/>
      <c r="W24" s="436">
        <f t="shared" si="1"/>
        <v>47</v>
      </c>
    </row>
    <row r="25" spans="2:23">
      <c r="B25" s="433">
        <v>23</v>
      </c>
      <c r="C25" s="370">
        <v>23</v>
      </c>
      <c r="D25" s="370">
        <v>18</v>
      </c>
      <c r="E25" s="370">
        <v>8</v>
      </c>
      <c r="F25" s="370">
        <v>32</v>
      </c>
      <c r="G25" s="370">
        <v>9</v>
      </c>
      <c r="H25" s="223"/>
      <c r="I25" s="223"/>
      <c r="J25" s="223"/>
      <c r="K25" s="223"/>
      <c r="L25" s="436">
        <f t="shared" si="0"/>
        <v>90</v>
      </c>
      <c r="M25" s="433">
        <v>76</v>
      </c>
      <c r="N25" s="370">
        <v>16</v>
      </c>
      <c r="O25" s="370">
        <v>13</v>
      </c>
      <c r="P25" s="370">
        <v>8</v>
      </c>
      <c r="Q25" s="370">
        <v>5</v>
      </c>
      <c r="R25" s="370">
        <v>5</v>
      </c>
      <c r="S25" s="223"/>
      <c r="T25" s="223"/>
      <c r="U25" s="223"/>
      <c r="V25" s="223"/>
      <c r="W25" s="436">
        <f t="shared" si="1"/>
        <v>47</v>
      </c>
    </row>
    <row r="26" spans="2:23">
      <c r="B26" s="433">
        <v>24</v>
      </c>
      <c r="C26" s="370">
        <v>35</v>
      </c>
      <c r="D26" s="370">
        <v>15</v>
      </c>
      <c r="E26" s="370">
        <v>11</v>
      </c>
      <c r="F26" s="370">
        <v>15</v>
      </c>
      <c r="G26" s="370">
        <v>7</v>
      </c>
      <c r="H26" s="223"/>
      <c r="I26" s="223"/>
      <c r="J26" s="223"/>
      <c r="K26" s="223"/>
      <c r="L26" s="436">
        <f t="shared" si="0"/>
        <v>83</v>
      </c>
      <c r="M26" s="433">
        <v>77</v>
      </c>
      <c r="N26" s="370">
        <v>6</v>
      </c>
      <c r="O26" s="370">
        <v>11</v>
      </c>
      <c r="P26" s="370">
        <v>7</v>
      </c>
      <c r="Q26" s="370">
        <v>8</v>
      </c>
      <c r="R26" s="370">
        <v>10</v>
      </c>
      <c r="S26" s="223"/>
      <c r="T26" s="223"/>
      <c r="U26" s="223"/>
      <c r="V26" s="223"/>
      <c r="W26" s="436">
        <f t="shared" si="1"/>
        <v>42</v>
      </c>
    </row>
    <row r="27" spans="2:23">
      <c r="B27" s="433">
        <v>25</v>
      </c>
      <c r="C27" s="370">
        <v>17</v>
      </c>
      <c r="D27" s="370">
        <v>14</v>
      </c>
      <c r="E27" s="370">
        <v>15</v>
      </c>
      <c r="F27" s="370">
        <v>25</v>
      </c>
      <c r="G27" s="370">
        <v>6</v>
      </c>
      <c r="H27" s="223"/>
      <c r="I27" s="223"/>
      <c r="J27" s="223"/>
      <c r="K27" s="223"/>
      <c r="L27" s="436">
        <f t="shared" si="0"/>
        <v>77</v>
      </c>
      <c r="M27" s="433">
        <v>78</v>
      </c>
      <c r="N27" s="370">
        <v>11</v>
      </c>
      <c r="O27" s="370">
        <v>10</v>
      </c>
      <c r="P27" s="370">
        <v>7</v>
      </c>
      <c r="Q27" s="370">
        <v>17</v>
      </c>
      <c r="R27" s="370">
        <v>7</v>
      </c>
      <c r="S27" s="223"/>
      <c r="T27" s="223"/>
      <c r="U27" s="223"/>
      <c r="V27" s="223"/>
      <c r="W27" s="436">
        <f t="shared" si="1"/>
        <v>52</v>
      </c>
    </row>
    <row r="28" spans="2:23">
      <c r="B28" s="433">
        <v>26</v>
      </c>
      <c r="C28" s="370">
        <v>23</v>
      </c>
      <c r="D28" s="370">
        <v>13</v>
      </c>
      <c r="E28" s="370">
        <v>7</v>
      </c>
      <c r="F28" s="370">
        <v>27</v>
      </c>
      <c r="G28" s="370">
        <v>8</v>
      </c>
      <c r="H28" s="223"/>
      <c r="I28" s="223"/>
      <c r="J28" s="223"/>
      <c r="K28" s="223"/>
      <c r="L28" s="436">
        <f t="shared" si="0"/>
        <v>78</v>
      </c>
      <c r="M28" s="433">
        <v>79</v>
      </c>
      <c r="N28" s="370">
        <v>11</v>
      </c>
      <c r="O28" s="370">
        <v>9</v>
      </c>
      <c r="P28" s="370">
        <v>6</v>
      </c>
      <c r="Q28" s="370">
        <v>10</v>
      </c>
      <c r="R28" s="370">
        <v>6</v>
      </c>
      <c r="S28" s="223"/>
      <c r="T28" s="223"/>
      <c r="U28" s="223"/>
      <c r="V28" s="223"/>
      <c r="W28" s="436">
        <f t="shared" si="1"/>
        <v>42</v>
      </c>
    </row>
    <row r="29" spans="2:23">
      <c r="B29" s="433">
        <v>27</v>
      </c>
      <c r="C29" s="370">
        <v>34</v>
      </c>
      <c r="D29" s="370">
        <v>10</v>
      </c>
      <c r="E29" s="370">
        <v>14</v>
      </c>
      <c r="F29" s="370">
        <v>16</v>
      </c>
      <c r="G29" s="370">
        <v>4</v>
      </c>
      <c r="H29" s="223"/>
      <c r="I29" s="223"/>
      <c r="J29" s="223"/>
      <c r="K29" s="223"/>
      <c r="L29" s="436">
        <f t="shared" si="0"/>
        <v>78</v>
      </c>
      <c r="M29" s="433">
        <v>80</v>
      </c>
      <c r="N29" s="370">
        <v>5</v>
      </c>
      <c r="O29" s="370">
        <v>9</v>
      </c>
      <c r="P29" s="370">
        <v>3</v>
      </c>
      <c r="Q29" s="370">
        <v>12</v>
      </c>
      <c r="R29" s="370">
        <v>3</v>
      </c>
      <c r="S29" s="223"/>
      <c r="T29" s="223"/>
      <c r="U29" s="223"/>
      <c r="V29" s="223"/>
      <c r="W29" s="436">
        <f t="shared" si="1"/>
        <v>32</v>
      </c>
    </row>
    <row r="30" spans="2:23">
      <c r="B30" s="433">
        <v>28</v>
      </c>
      <c r="C30" s="370">
        <v>34</v>
      </c>
      <c r="D30" s="370">
        <v>17</v>
      </c>
      <c r="E30" s="370">
        <v>13</v>
      </c>
      <c r="F30" s="370">
        <v>10</v>
      </c>
      <c r="G30" s="370">
        <v>6</v>
      </c>
      <c r="H30" s="223"/>
      <c r="I30" s="223"/>
      <c r="J30" s="223"/>
      <c r="K30" s="223"/>
      <c r="L30" s="436">
        <f t="shared" si="0"/>
        <v>80</v>
      </c>
      <c r="M30" s="433">
        <v>81</v>
      </c>
      <c r="N30" s="370">
        <v>4</v>
      </c>
      <c r="O30" s="370">
        <v>4</v>
      </c>
      <c r="P30" s="370">
        <v>7</v>
      </c>
      <c r="Q30" s="370">
        <v>10</v>
      </c>
      <c r="R30" s="370">
        <v>4</v>
      </c>
      <c r="S30" s="223"/>
      <c r="T30" s="223"/>
      <c r="U30" s="223"/>
      <c r="V30" s="223"/>
      <c r="W30" s="436">
        <f t="shared" si="1"/>
        <v>29</v>
      </c>
    </row>
    <row r="31" spans="2:23">
      <c r="B31" s="433">
        <v>29</v>
      </c>
      <c r="C31" s="370">
        <v>20</v>
      </c>
      <c r="D31" s="370">
        <v>16</v>
      </c>
      <c r="E31" s="370">
        <v>11</v>
      </c>
      <c r="F31" s="370">
        <v>14</v>
      </c>
      <c r="G31" s="370">
        <v>5</v>
      </c>
      <c r="H31" s="223"/>
      <c r="I31" s="223"/>
      <c r="J31" s="223"/>
      <c r="K31" s="223"/>
      <c r="L31" s="436">
        <f t="shared" si="0"/>
        <v>66</v>
      </c>
      <c r="M31" s="433">
        <v>82</v>
      </c>
      <c r="N31" s="370">
        <v>5</v>
      </c>
      <c r="O31" s="370">
        <v>4</v>
      </c>
      <c r="P31" s="370">
        <v>4</v>
      </c>
      <c r="Q31" s="370">
        <v>7</v>
      </c>
      <c r="R31" s="370">
        <v>7</v>
      </c>
      <c r="S31" s="223"/>
      <c r="T31" s="223"/>
      <c r="U31" s="223"/>
      <c r="V31" s="223"/>
      <c r="W31" s="436">
        <f t="shared" si="1"/>
        <v>27</v>
      </c>
    </row>
    <row r="32" spans="2:23">
      <c r="B32" s="433">
        <v>30</v>
      </c>
      <c r="C32" s="370">
        <v>17</v>
      </c>
      <c r="D32" s="370">
        <v>5</v>
      </c>
      <c r="E32" s="370">
        <v>16</v>
      </c>
      <c r="F32" s="370">
        <v>21</v>
      </c>
      <c r="G32" s="370">
        <v>3</v>
      </c>
      <c r="H32" s="223"/>
      <c r="I32" s="223"/>
      <c r="J32" s="223"/>
      <c r="K32" s="223"/>
      <c r="L32" s="436">
        <f t="shared" si="0"/>
        <v>62</v>
      </c>
      <c r="M32" s="433">
        <v>83</v>
      </c>
      <c r="N32" s="370">
        <v>5</v>
      </c>
      <c r="O32" s="370">
        <v>7</v>
      </c>
      <c r="P32" s="370">
        <v>6</v>
      </c>
      <c r="Q32" s="370">
        <v>9</v>
      </c>
      <c r="R32" s="370">
        <v>6</v>
      </c>
      <c r="S32" s="223"/>
      <c r="T32" s="223"/>
      <c r="U32" s="223"/>
      <c r="V32" s="223"/>
      <c r="W32" s="436">
        <f t="shared" si="1"/>
        <v>33</v>
      </c>
    </row>
    <row r="33" spans="2:23">
      <c r="B33" s="433">
        <v>31</v>
      </c>
      <c r="C33" s="370">
        <v>22</v>
      </c>
      <c r="D33" s="370">
        <v>13</v>
      </c>
      <c r="E33" s="370">
        <v>15</v>
      </c>
      <c r="F33" s="370">
        <v>21</v>
      </c>
      <c r="G33" s="370">
        <v>4</v>
      </c>
      <c r="H33" s="223"/>
      <c r="I33" s="223"/>
      <c r="J33" s="223"/>
      <c r="K33" s="223"/>
      <c r="L33" s="436">
        <f t="shared" si="0"/>
        <v>75</v>
      </c>
      <c r="M33" s="433">
        <v>84</v>
      </c>
      <c r="N33" s="370">
        <v>7</v>
      </c>
      <c r="O33" s="370">
        <v>2</v>
      </c>
      <c r="P33" s="370">
        <v>8</v>
      </c>
      <c r="Q33" s="370">
        <v>12</v>
      </c>
      <c r="R33" s="370">
        <v>3</v>
      </c>
      <c r="S33" s="223"/>
      <c r="T33" s="223"/>
      <c r="U33" s="223"/>
      <c r="V33" s="223"/>
      <c r="W33" s="436">
        <f t="shared" si="1"/>
        <v>32</v>
      </c>
    </row>
    <row r="34" spans="2:23">
      <c r="B34" s="433">
        <v>32</v>
      </c>
      <c r="C34" s="370">
        <v>21</v>
      </c>
      <c r="D34" s="370">
        <v>12</v>
      </c>
      <c r="E34" s="370">
        <v>15</v>
      </c>
      <c r="F34" s="370">
        <v>19</v>
      </c>
      <c r="G34" s="370">
        <v>1</v>
      </c>
      <c r="H34" s="223"/>
      <c r="I34" s="223"/>
      <c r="J34" s="223"/>
      <c r="K34" s="223"/>
      <c r="L34" s="436">
        <f t="shared" si="0"/>
        <v>68</v>
      </c>
      <c r="M34" s="433">
        <v>85</v>
      </c>
      <c r="N34" s="370">
        <v>3</v>
      </c>
      <c r="O34" s="370">
        <v>4</v>
      </c>
      <c r="P34" s="370">
        <v>6</v>
      </c>
      <c r="Q34" s="370">
        <v>7</v>
      </c>
      <c r="R34" s="370">
        <v>4</v>
      </c>
      <c r="S34" s="223"/>
      <c r="T34" s="223"/>
      <c r="U34" s="223"/>
      <c r="V34" s="223"/>
      <c r="W34" s="436">
        <f t="shared" si="1"/>
        <v>24</v>
      </c>
    </row>
    <row r="35" spans="2:23">
      <c r="B35" s="433">
        <v>33</v>
      </c>
      <c r="C35" s="370">
        <v>20</v>
      </c>
      <c r="D35" s="370">
        <v>8</v>
      </c>
      <c r="E35" s="370">
        <v>17</v>
      </c>
      <c r="F35" s="370">
        <v>18</v>
      </c>
      <c r="G35" s="370">
        <v>8</v>
      </c>
      <c r="H35" s="223"/>
      <c r="I35" s="223"/>
      <c r="J35" s="223"/>
      <c r="K35" s="223"/>
      <c r="L35" s="436">
        <f t="shared" si="0"/>
        <v>71</v>
      </c>
      <c r="M35" s="433">
        <v>86</v>
      </c>
      <c r="N35" s="370">
        <v>6</v>
      </c>
      <c r="O35" s="370">
        <v>8</v>
      </c>
      <c r="P35" s="370">
        <v>6</v>
      </c>
      <c r="Q35" s="370">
        <v>3</v>
      </c>
      <c r="R35" s="370">
        <v>6</v>
      </c>
      <c r="S35" s="223"/>
      <c r="T35" s="223"/>
      <c r="U35" s="223"/>
      <c r="V35" s="223"/>
      <c r="W35" s="436">
        <f t="shared" si="1"/>
        <v>29</v>
      </c>
    </row>
    <row r="36" spans="2:23">
      <c r="B36" s="433">
        <v>34</v>
      </c>
      <c r="C36" s="370">
        <v>22</v>
      </c>
      <c r="D36" s="370">
        <v>8</v>
      </c>
      <c r="E36" s="370">
        <v>12</v>
      </c>
      <c r="F36" s="370">
        <v>25</v>
      </c>
      <c r="G36" s="370">
        <v>1</v>
      </c>
      <c r="H36" s="223"/>
      <c r="I36" s="223"/>
      <c r="J36" s="223"/>
      <c r="K36" s="223"/>
      <c r="L36" s="436">
        <f t="shared" si="0"/>
        <v>68</v>
      </c>
      <c r="M36" s="433">
        <v>87</v>
      </c>
      <c r="N36" s="370">
        <v>6</v>
      </c>
      <c r="O36" s="370">
        <v>5</v>
      </c>
      <c r="P36" s="370">
        <v>4</v>
      </c>
      <c r="Q36" s="370">
        <v>7</v>
      </c>
      <c r="R36" s="370">
        <v>2</v>
      </c>
      <c r="S36" s="223"/>
      <c r="T36" s="223"/>
      <c r="U36" s="223"/>
      <c r="V36" s="223"/>
      <c r="W36" s="436">
        <f t="shared" si="1"/>
        <v>24</v>
      </c>
    </row>
    <row r="37" spans="2:23">
      <c r="B37" s="433">
        <v>35</v>
      </c>
      <c r="C37" s="370">
        <v>29</v>
      </c>
      <c r="D37" s="370">
        <v>9</v>
      </c>
      <c r="E37" s="370">
        <v>18</v>
      </c>
      <c r="F37" s="370">
        <v>24</v>
      </c>
      <c r="G37" s="370">
        <v>5</v>
      </c>
      <c r="H37" s="223"/>
      <c r="I37" s="223"/>
      <c r="J37" s="223"/>
      <c r="K37" s="223"/>
      <c r="L37" s="436">
        <f t="shared" si="0"/>
        <v>85</v>
      </c>
      <c r="M37" s="433">
        <v>88</v>
      </c>
      <c r="N37" s="370">
        <v>5</v>
      </c>
      <c r="O37" s="370">
        <v>4</v>
      </c>
      <c r="P37" s="370">
        <v>3</v>
      </c>
      <c r="Q37" s="370">
        <v>8</v>
      </c>
      <c r="R37" s="370">
        <v>6</v>
      </c>
      <c r="S37" s="223"/>
      <c r="T37" s="223"/>
      <c r="U37" s="223"/>
      <c r="V37" s="223"/>
      <c r="W37" s="436">
        <f t="shared" si="1"/>
        <v>26</v>
      </c>
    </row>
    <row r="38" spans="2:23">
      <c r="B38" s="433">
        <v>36</v>
      </c>
      <c r="C38" s="370">
        <v>23</v>
      </c>
      <c r="D38" s="370">
        <v>24</v>
      </c>
      <c r="E38" s="370">
        <v>24</v>
      </c>
      <c r="F38" s="370">
        <v>21</v>
      </c>
      <c r="G38" s="370">
        <v>4</v>
      </c>
      <c r="H38" s="223"/>
      <c r="I38" s="223"/>
      <c r="J38" s="223"/>
      <c r="K38" s="223"/>
      <c r="L38" s="436">
        <f t="shared" si="0"/>
        <v>96</v>
      </c>
      <c r="M38" s="433">
        <v>89</v>
      </c>
      <c r="N38" s="370">
        <v>2</v>
      </c>
      <c r="O38" s="370">
        <v>1</v>
      </c>
      <c r="P38" s="370">
        <v>3</v>
      </c>
      <c r="Q38" s="370">
        <v>5</v>
      </c>
      <c r="R38" s="370">
        <v>3</v>
      </c>
      <c r="S38" s="223"/>
      <c r="T38" s="223"/>
      <c r="U38" s="223"/>
      <c r="V38" s="223"/>
      <c r="W38" s="436">
        <f t="shared" si="1"/>
        <v>14</v>
      </c>
    </row>
    <row r="39" spans="2:23">
      <c r="B39" s="433">
        <v>37</v>
      </c>
      <c r="C39" s="370">
        <v>18</v>
      </c>
      <c r="D39" s="370">
        <v>14</v>
      </c>
      <c r="E39" s="370">
        <v>19</v>
      </c>
      <c r="F39" s="370">
        <v>23</v>
      </c>
      <c r="G39" s="370">
        <v>9</v>
      </c>
      <c r="H39" s="223"/>
      <c r="I39" s="223"/>
      <c r="J39" s="223"/>
      <c r="K39" s="223"/>
      <c r="L39" s="436">
        <f t="shared" si="0"/>
        <v>83</v>
      </c>
      <c r="M39" s="433">
        <v>90</v>
      </c>
      <c r="N39" s="370">
        <v>3</v>
      </c>
      <c r="O39" s="370">
        <v>2</v>
      </c>
      <c r="P39" s="370">
        <v>4</v>
      </c>
      <c r="Q39" s="370">
        <v>4</v>
      </c>
      <c r="R39" s="370">
        <v>1</v>
      </c>
      <c r="S39" s="223"/>
      <c r="T39" s="223"/>
      <c r="U39" s="223"/>
      <c r="V39" s="223"/>
      <c r="W39" s="436">
        <f t="shared" si="1"/>
        <v>14</v>
      </c>
    </row>
    <row r="40" spans="2:23">
      <c r="B40" s="433">
        <v>38</v>
      </c>
      <c r="C40" s="370">
        <v>29</v>
      </c>
      <c r="D40" s="370">
        <v>27</v>
      </c>
      <c r="E40" s="370">
        <v>14</v>
      </c>
      <c r="F40" s="370">
        <v>18</v>
      </c>
      <c r="G40" s="370">
        <v>8</v>
      </c>
      <c r="H40" s="223"/>
      <c r="I40" s="223"/>
      <c r="J40" s="223"/>
      <c r="K40" s="223"/>
      <c r="L40" s="436">
        <f t="shared" si="0"/>
        <v>96</v>
      </c>
      <c r="M40" s="433">
        <v>91</v>
      </c>
      <c r="N40" s="370">
        <v>0</v>
      </c>
      <c r="O40" s="370">
        <v>2</v>
      </c>
      <c r="P40" s="370">
        <v>4</v>
      </c>
      <c r="Q40" s="370">
        <v>3</v>
      </c>
      <c r="R40" s="370">
        <v>1</v>
      </c>
      <c r="S40" s="223"/>
      <c r="T40" s="223"/>
      <c r="U40" s="223"/>
      <c r="V40" s="223"/>
      <c r="W40" s="436">
        <f t="shared" si="1"/>
        <v>10</v>
      </c>
    </row>
    <row r="41" spans="2:23">
      <c r="B41" s="433">
        <v>39</v>
      </c>
      <c r="C41" s="370">
        <v>32</v>
      </c>
      <c r="D41" s="370">
        <v>18</v>
      </c>
      <c r="E41" s="370">
        <v>16</v>
      </c>
      <c r="F41" s="370">
        <v>34</v>
      </c>
      <c r="G41" s="370">
        <v>2</v>
      </c>
      <c r="H41" s="223"/>
      <c r="I41" s="223"/>
      <c r="J41" s="223"/>
      <c r="K41" s="223"/>
      <c r="L41" s="436">
        <f t="shared" si="0"/>
        <v>102</v>
      </c>
      <c r="M41" s="433">
        <v>92</v>
      </c>
      <c r="N41" s="370">
        <v>4</v>
      </c>
      <c r="O41" s="370">
        <v>4</v>
      </c>
      <c r="P41" s="370">
        <v>2</v>
      </c>
      <c r="Q41" s="370">
        <v>6</v>
      </c>
      <c r="R41" s="370">
        <v>0</v>
      </c>
      <c r="S41" s="223"/>
      <c r="T41" s="223"/>
      <c r="U41" s="223"/>
      <c r="V41" s="223"/>
      <c r="W41" s="436">
        <f t="shared" si="1"/>
        <v>16</v>
      </c>
    </row>
    <row r="42" spans="2:23">
      <c r="B42" s="433">
        <v>40</v>
      </c>
      <c r="C42" s="370">
        <v>29</v>
      </c>
      <c r="D42" s="370">
        <v>16</v>
      </c>
      <c r="E42" s="370">
        <v>22</v>
      </c>
      <c r="F42" s="370">
        <v>26</v>
      </c>
      <c r="G42" s="370">
        <v>5</v>
      </c>
      <c r="H42" s="223"/>
      <c r="I42" s="223"/>
      <c r="J42" s="223"/>
      <c r="K42" s="223"/>
      <c r="L42" s="436">
        <f t="shared" si="0"/>
        <v>98</v>
      </c>
      <c r="M42" s="433">
        <v>93</v>
      </c>
      <c r="N42" s="370">
        <v>4</v>
      </c>
      <c r="O42" s="370">
        <v>1</v>
      </c>
      <c r="P42" s="370">
        <v>0</v>
      </c>
      <c r="Q42" s="370">
        <v>3</v>
      </c>
      <c r="R42" s="370">
        <v>2</v>
      </c>
      <c r="S42" s="223"/>
      <c r="T42" s="223"/>
      <c r="U42" s="223"/>
      <c r="V42" s="223"/>
      <c r="W42" s="436">
        <f t="shared" si="1"/>
        <v>10</v>
      </c>
    </row>
    <row r="43" spans="2:23">
      <c r="B43" s="433">
        <v>41</v>
      </c>
      <c r="C43" s="370">
        <v>28</v>
      </c>
      <c r="D43" s="370">
        <v>17</v>
      </c>
      <c r="E43" s="370">
        <v>16</v>
      </c>
      <c r="F43" s="370">
        <v>16</v>
      </c>
      <c r="G43" s="370">
        <v>6</v>
      </c>
      <c r="H43" s="223"/>
      <c r="I43" s="223"/>
      <c r="J43" s="223"/>
      <c r="K43" s="223"/>
      <c r="L43" s="436">
        <f t="shared" si="0"/>
        <v>83</v>
      </c>
      <c r="M43" s="433">
        <v>94</v>
      </c>
      <c r="N43" s="370">
        <v>0</v>
      </c>
      <c r="O43" s="370">
        <v>0</v>
      </c>
      <c r="P43" s="370">
        <v>0</v>
      </c>
      <c r="Q43" s="370">
        <v>4</v>
      </c>
      <c r="R43" s="370">
        <v>1</v>
      </c>
      <c r="S43" s="223"/>
      <c r="T43" s="223"/>
      <c r="U43" s="223"/>
      <c r="V43" s="223"/>
      <c r="W43" s="436">
        <f t="shared" si="1"/>
        <v>5</v>
      </c>
    </row>
    <row r="44" spans="2:23">
      <c r="B44" s="433">
        <v>42</v>
      </c>
      <c r="C44" s="370">
        <v>31</v>
      </c>
      <c r="D44" s="370">
        <v>13</v>
      </c>
      <c r="E44" s="370">
        <v>15</v>
      </c>
      <c r="F44" s="370">
        <v>22</v>
      </c>
      <c r="G44" s="370">
        <v>6</v>
      </c>
      <c r="H44" s="223"/>
      <c r="I44" s="223"/>
      <c r="J44" s="223"/>
      <c r="K44" s="223"/>
      <c r="L44" s="436">
        <f t="shared" si="0"/>
        <v>87</v>
      </c>
      <c r="M44" s="433">
        <v>95</v>
      </c>
      <c r="N44" s="370">
        <v>1</v>
      </c>
      <c r="O44" s="370">
        <v>1</v>
      </c>
      <c r="P44" s="370">
        <v>2</v>
      </c>
      <c r="Q44" s="370">
        <v>2</v>
      </c>
      <c r="R44" s="370">
        <v>1</v>
      </c>
      <c r="S44" s="223"/>
      <c r="T44" s="223"/>
      <c r="U44" s="223"/>
      <c r="V44" s="223"/>
      <c r="W44" s="436">
        <f t="shared" si="1"/>
        <v>7</v>
      </c>
    </row>
    <row r="45" spans="2:23">
      <c r="B45" s="433">
        <v>43</v>
      </c>
      <c r="C45" s="370">
        <v>46</v>
      </c>
      <c r="D45" s="370">
        <v>15</v>
      </c>
      <c r="E45" s="370">
        <v>17</v>
      </c>
      <c r="F45" s="370">
        <v>32</v>
      </c>
      <c r="G45" s="370">
        <v>7</v>
      </c>
      <c r="H45" s="223"/>
      <c r="I45" s="223"/>
      <c r="J45" s="223"/>
      <c r="K45" s="223"/>
      <c r="L45" s="436">
        <f t="shared" si="0"/>
        <v>117</v>
      </c>
      <c r="M45" s="433">
        <v>96</v>
      </c>
      <c r="N45" s="370">
        <v>0</v>
      </c>
      <c r="O45" s="370">
        <v>0</v>
      </c>
      <c r="P45" s="370">
        <v>1</v>
      </c>
      <c r="Q45" s="370">
        <v>0</v>
      </c>
      <c r="R45" s="370">
        <v>0</v>
      </c>
      <c r="S45" s="223"/>
      <c r="T45" s="223"/>
      <c r="U45" s="223"/>
      <c r="V45" s="223"/>
      <c r="W45" s="436">
        <f t="shared" si="1"/>
        <v>1</v>
      </c>
    </row>
    <row r="46" spans="2:23">
      <c r="B46" s="433">
        <v>44</v>
      </c>
      <c r="C46" s="370">
        <v>30</v>
      </c>
      <c r="D46" s="370">
        <v>19</v>
      </c>
      <c r="E46" s="370">
        <v>18</v>
      </c>
      <c r="F46" s="370">
        <v>25</v>
      </c>
      <c r="G46" s="370">
        <v>7</v>
      </c>
      <c r="H46" s="223"/>
      <c r="I46" s="223"/>
      <c r="J46" s="223"/>
      <c r="K46" s="223"/>
      <c r="L46" s="436">
        <f t="shared" si="0"/>
        <v>99</v>
      </c>
      <c r="M46" s="433">
        <v>97</v>
      </c>
      <c r="N46" s="370">
        <v>0</v>
      </c>
      <c r="O46" s="370">
        <v>0</v>
      </c>
      <c r="P46" s="370">
        <v>0</v>
      </c>
      <c r="Q46" s="370">
        <v>1</v>
      </c>
      <c r="R46" s="370">
        <v>0</v>
      </c>
      <c r="S46" s="223"/>
      <c r="T46" s="223"/>
      <c r="U46" s="223"/>
      <c r="V46" s="223"/>
      <c r="W46" s="436">
        <f t="shared" si="1"/>
        <v>1</v>
      </c>
    </row>
    <row r="47" spans="2:23">
      <c r="B47" s="433">
        <v>45</v>
      </c>
      <c r="C47" s="370">
        <v>39</v>
      </c>
      <c r="D47" s="370">
        <v>28</v>
      </c>
      <c r="E47" s="370">
        <v>11</v>
      </c>
      <c r="F47" s="370">
        <v>30</v>
      </c>
      <c r="G47" s="370">
        <v>5</v>
      </c>
      <c r="H47" s="223"/>
      <c r="I47" s="223"/>
      <c r="J47" s="223"/>
      <c r="K47" s="223"/>
      <c r="L47" s="436">
        <f t="shared" si="0"/>
        <v>113</v>
      </c>
      <c r="M47" s="433">
        <v>98</v>
      </c>
      <c r="N47" s="370">
        <v>2</v>
      </c>
      <c r="O47" s="370">
        <v>0</v>
      </c>
      <c r="P47" s="370">
        <v>0</v>
      </c>
      <c r="Q47" s="370">
        <v>0</v>
      </c>
      <c r="R47" s="370">
        <v>0</v>
      </c>
      <c r="S47" s="223"/>
      <c r="T47" s="223"/>
      <c r="U47" s="223"/>
      <c r="V47" s="223"/>
      <c r="W47" s="436">
        <f t="shared" si="1"/>
        <v>2</v>
      </c>
    </row>
    <row r="48" spans="2:23">
      <c r="B48" s="433">
        <v>46</v>
      </c>
      <c r="C48" s="370">
        <v>39</v>
      </c>
      <c r="D48" s="370">
        <v>23</v>
      </c>
      <c r="E48" s="370">
        <v>20</v>
      </c>
      <c r="F48" s="370">
        <v>25</v>
      </c>
      <c r="G48" s="370">
        <v>3</v>
      </c>
      <c r="H48" s="223"/>
      <c r="I48" s="223"/>
      <c r="J48" s="223"/>
      <c r="K48" s="223"/>
      <c r="L48" s="436">
        <f t="shared" si="0"/>
        <v>110</v>
      </c>
      <c r="M48" s="433">
        <v>99</v>
      </c>
      <c r="N48" s="370">
        <v>0</v>
      </c>
      <c r="O48" s="370">
        <v>0</v>
      </c>
      <c r="P48" s="370">
        <v>0</v>
      </c>
      <c r="Q48" s="370">
        <v>0</v>
      </c>
      <c r="R48" s="370">
        <v>0</v>
      </c>
      <c r="S48" s="223"/>
      <c r="T48" s="223"/>
      <c r="U48" s="223"/>
      <c r="V48" s="223"/>
      <c r="W48" s="436">
        <f t="shared" si="1"/>
        <v>0</v>
      </c>
    </row>
    <row r="49" spans="2:23">
      <c r="B49" s="433">
        <v>47</v>
      </c>
      <c r="C49" s="370">
        <v>35</v>
      </c>
      <c r="D49" s="370">
        <v>24</v>
      </c>
      <c r="E49" s="370">
        <v>22</v>
      </c>
      <c r="F49" s="370">
        <v>27</v>
      </c>
      <c r="G49" s="370">
        <v>7</v>
      </c>
      <c r="H49" s="223"/>
      <c r="I49" s="223"/>
      <c r="J49" s="223"/>
      <c r="K49" s="223"/>
      <c r="L49" s="436">
        <f t="shared" si="0"/>
        <v>115</v>
      </c>
      <c r="M49" s="433">
        <v>100</v>
      </c>
      <c r="N49" s="370">
        <v>0</v>
      </c>
      <c r="O49" s="370">
        <v>0</v>
      </c>
      <c r="P49" s="370">
        <v>0</v>
      </c>
      <c r="Q49" s="370">
        <v>0</v>
      </c>
      <c r="R49" s="370">
        <v>0</v>
      </c>
      <c r="S49" s="223"/>
      <c r="T49" s="223"/>
      <c r="U49" s="223"/>
      <c r="V49" s="223"/>
      <c r="W49" s="436">
        <f t="shared" si="1"/>
        <v>0</v>
      </c>
    </row>
    <row r="50" spans="2:23">
      <c r="B50" s="433">
        <v>48</v>
      </c>
      <c r="C50" s="370">
        <v>35</v>
      </c>
      <c r="D50" s="370">
        <v>25</v>
      </c>
      <c r="E50" s="370">
        <v>13</v>
      </c>
      <c r="F50" s="370">
        <v>19</v>
      </c>
      <c r="G50" s="370">
        <v>7</v>
      </c>
      <c r="H50" s="223"/>
      <c r="I50" s="223"/>
      <c r="J50" s="223"/>
      <c r="K50" s="223"/>
      <c r="L50" s="436">
        <f t="shared" si="0"/>
        <v>99</v>
      </c>
      <c r="M50" s="433">
        <v>101</v>
      </c>
      <c r="N50" s="370">
        <v>0</v>
      </c>
      <c r="O50" s="370">
        <v>0</v>
      </c>
      <c r="P50" s="370">
        <v>0</v>
      </c>
      <c r="Q50" s="370">
        <v>0</v>
      </c>
      <c r="R50" s="370">
        <v>0</v>
      </c>
      <c r="S50" s="223"/>
      <c r="T50" s="223"/>
      <c r="U50" s="223"/>
      <c r="V50" s="223"/>
      <c r="W50" s="436">
        <f t="shared" si="1"/>
        <v>0</v>
      </c>
    </row>
    <row r="51" spans="2:23">
      <c r="B51" s="433">
        <v>49</v>
      </c>
      <c r="C51" s="370">
        <v>47</v>
      </c>
      <c r="D51" s="370">
        <v>24</v>
      </c>
      <c r="E51" s="370">
        <v>14</v>
      </c>
      <c r="F51" s="370">
        <v>26</v>
      </c>
      <c r="G51" s="370">
        <v>3</v>
      </c>
      <c r="H51" s="223"/>
      <c r="I51" s="223"/>
      <c r="J51" s="223"/>
      <c r="K51" s="223"/>
      <c r="L51" s="436">
        <f t="shared" si="0"/>
        <v>114</v>
      </c>
      <c r="M51" s="433">
        <v>102</v>
      </c>
      <c r="N51" s="370">
        <v>0</v>
      </c>
      <c r="O51" s="370">
        <v>0</v>
      </c>
      <c r="P51" s="370">
        <v>0</v>
      </c>
      <c r="Q51" s="370">
        <v>0</v>
      </c>
      <c r="R51" s="370">
        <v>0</v>
      </c>
      <c r="S51" s="223"/>
      <c r="T51" s="223"/>
      <c r="U51" s="223"/>
      <c r="V51" s="223"/>
      <c r="W51" s="436">
        <f t="shared" si="1"/>
        <v>0</v>
      </c>
    </row>
    <row r="52" spans="2:23">
      <c r="B52" s="433">
        <v>50</v>
      </c>
      <c r="C52" s="370">
        <v>29</v>
      </c>
      <c r="D52" s="370">
        <v>27</v>
      </c>
      <c r="E52" s="370">
        <v>18</v>
      </c>
      <c r="F52" s="370">
        <v>32</v>
      </c>
      <c r="G52" s="370">
        <v>3</v>
      </c>
      <c r="H52" s="223"/>
      <c r="I52" s="223"/>
      <c r="J52" s="223"/>
      <c r="K52" s="223"/>
      <c r="L52" s="436">
        <f t="shared" si="0"/>
        <v>109</v>
      </c>
      <c r="M52" s="433">
        <v>103</v>
      </c>
      <c r="N52" s="370">
        <v>0</v>
      </c>
      <c r="O52" s="370">
        <v>0</v>
      </c>
      <c r="P52" s="370">
        <v>0</v>
      </c>
      <c r="Q52" s="370">
        <v>0</v>
      </c>
      <c r="R52" s="370">
        <v>0</v>
      </c>
      <c r="S52" s="223"/>
      <c r="T52" s="223"/>
      <c r="U52" s="223"/>
      <c r="V52" s="223"/>
      <c r="W52" s="436">
        <f t="shared" si="1"/>
        <v>0</v>
      </c>
    </row>
    <row r="53" spans="2:23">
      <c r="B53" s="433">
        <v>51</v>
      </c>
      <c r="C53" s="370">
        <v>35</v>
      </c>
      <c r="D53" s="370">
        <v>20</v>
      </c>
      <c r="E53" s="370">
        <v>17</v>
      </c>
      <c r="F53" s="370">
        <v>26</v>
      </c>
      <c r="G53" s="370">
        <v>13</v>
      </c>
      <c r="H53" s="223"/>
      <c r="I53" s="223"/>
      <c r="J53" s="223"/>
      <c r="K53" s="223"/>
      <c r="L53" s="436">
        <f t="shared" si="0"/>
        <v>111</v>
      </c>
      <c r="M53" s="432" t="s">
        <v>51</v>
      </c>
      <c r="N53" s="370">
        <v>0</v>
      </c>
      <c r="O53" s="370">
        <v>0</v>
      </c>
      <c r="P53" s="370">
        <v>0</v>
      </c>
      <c r="Q53" s="370">
        <v>0</v>
      </c>
      <c r="R53" s="370">
        <v>0</v>
      </c>
      <c r="S53" s="223"/>
      <c r="T53" s="223"/>
      <c r="U53" s="223"/>
      <c r="V53" s="223"/>
      <c r="W53" s="436">
        <f t="shared" si="1"/>
        <v>0</v>
      </c>
    </row>
    <row r="54" spans="2:23">
      <c r="B54" s="434">
        <v>52</v>
      </c>
      <c r="C54" s="370">
        <v>35</v>
      </c>
      <c r="D54" s="370">
        <v>26</v>
      </c>
      <c r="E54" s="370">
        <v>15</v>
      </c>
      <c r="F54" s="370">
        <v>20</v>
      </c>
      <c r="G54" s="370">
        <v>8</v>
      </c>
      <c r="H54" s="224"/>
      <c r="I54" s="224"/>
      <c r="J54" s="224"/>
      <c r="K54" s="224"/>
      <c r="L54" s="436">
        <f t="shared" si="0"/>
        <v>104</v>
      </c>
      <c r="M54" s="432" t="s">
        <v>54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225"/>
      <c r="T54" s="225"/>
      <c r="U54" s="225"/>
      <c r="V54" s="225"/>
      <c r="W54" s="436">
        <f t="shared" si="1"/>
        <v>0</v>
      </c>
    </row>
    <row r="55" spans="2:23">
      <c r="B55" s="89"/>
      <c r="C55" s="88"/>
      <c r="D55" s="88"/>
      <c r="E55" s="88"/>
      <c r="F55" s="88"/>
      <c r="G55" s="88"/>
      <c r="H55" s="88"/>
      <c r="I55" s="88"/>
      <c r="J55" s="88"/>
      <c r="K55" s="88"/>
      <c r="L55" s="90"/>
      <c r="M55" s="438" t="s">
        <v>52</v>
      </c>
      <c r="N55" s="439">
        <f>SUM(N2:N54,C2:C54)</f>
        <v>1938</v>
      </c>
      <c r="O55" s="439">
        <f>SUM(O2:O54,D2:D54)</f>
        <v>1248</v>
      </c>
      <c r="P55" s="439">
        <f>SUM(P2:P54,E2:E54)</f>
        <v>1061</v>
      </c>
      <c r="Q55" s="439">
        <f>SUM(Q2:Q54,F2:F54)</f>
        <v>1579</v>
      </c>
      <c r="R55" s="437">
        <f>SUM(R2:R54,G2:G54)</f>
        <v>462</v>
      </c>
      <c r="S55" s="437"/>
      <c r="T55" s="437"/>
      <c r="U55" s="437"/>
      <c r="V55" s="437"/>
      <c r="W55" s="437">
        <f t="shared" si="1"/>
        <v>6288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  <ignoredError sqref="L3:L54 W2:W52" formulaRange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1:W55"/>
  <sheetViews>
    <sheetView view="pageLayout" zoomScale="70" zoomScaleNormal="100" zoomScalePageLayoutView="70" workbookViewId="0">
      <selection activeCell="P22" sqref="P22"/>
    </sheetView>
  </sheetViews>
  <sheetFormatPr defaultColWidth="7.625" defaultRowHeight="13.5"/>
  <cols>
    <col min="1" max="1" width="7.625" style="48"/>
    <col min="2" max="2" width="7.625" style="49" customWidth="1"/>
    <col min="3" max="12" width="7.625" style="50" customWidth="1"/>
    <col min="13" max="16384" width="7.625" style="48"/>
  </cols>
  <sheetData>
    <row r="1" spans="2:23">
      <c r="B1" s="432" t="s">
        <v>53</v>
      </c>
      <c r="C1" s="435" t="s">
        <v>39</v>
      </c>
      <c r="D1" s="435" t="s">
        <v>20</v>
      </c>
      <c r="E1" s="435" t="s">
        <v>21</v>
      </c>
      <c r="F1" s="435" t="s">
        <v>22</v>
      </c>
      <c r="G1" s="435" t="s">
        <v>23</v>
      </c>
      <c r="H1" s="435"/>
      <c r="I1" s="435"/>
      <c r="J1" s="435"/>
      <c r="K1" s="435"/>
      <c r="L1" s="435" t="s">
        <v>1</v>
      </c>
      <c r="M1" s="432" t="s">
        <v>53</v>
      </c>
      <c r="N1" s="435" t="s">
        <v>39</v>
      </c>
      <c r="O1" s="435" t="s">
        <v>20</v>
      </c>
      <c r="P1" s="435" t="s">
        <v>21</v>
      </c>
      <c r="Q1" s="435" t="s">
        <v>22</v>
      </c>
      <c r="R1" s="435" t="s">
        <v>23</v>
      </c>
      <c r="S1" s="435"/>
      <c r="T1" s="435"/>
      <c r="U1" s="435"/>
      <c r="V1" s="435"/>
      <c r="W1" s="435" t="s">
        <v>1</v>
      </c>
    </row>
    <row r="2" spans="2:23">
      <c r="B2" s="433" t="s">
        <v>78</v>
      </c>
      <c r="C2" s="370">
        <v>12</v>
      </c>
      <c r="D2" s="370">
        <v>12</v>
      </c>
      <c r="E2" s="370">
        <v>9</v>
      </c>
      <c r="F2" s="370">
        <v>14</v>
      </c>
      <c r="G2" s="370">
        <v>2</v>
      </c>
      <c r="H2" s="223"/>
      <c r="I2" s="223"/>
      <c r="J2" s="223"/>
      <c r="K2" s="223"/>
      <c r="L2" s="436">
        <f>SUM(C2:K2)</f>
        <v>49</v>
      </c>
      <c r="M2" s="433">
        <v>53</v>
      </c>
      <c r="N2" s="370">
        <v>31</v>
      </c>
      <c r="O2" s="370">
        <v>30</v>
      </c>
      <c r="P2" s="370">
        <v>21</v>
      </c>
      <c r="Q2" s="370">
        <v>25</v>
      </c>
      <c r="R2" s="370">
        <v>8</v>
      </c>
      <c r="S2" s="223"/>
      <c r="T2" s="223"/>
      <c r="U2" s="223"/>
      <c r="V2" s="223"/>
      <c r="W2" s="436">
        <f>SUM(N2:V2)</f>
        <v>115</v>
      </c>
    </row>
    <row r="3" spans="2:23">
      <c r="B3" s="433">
        <v>1</v>
      </c>
      <c r="C3" s="370">
        <v>16</v>
      </c>
      <c r="D3" s="370">
        <v>6</v>
      </c>
      <c r="E3" s="370">
        <v>9</v>
      </c>
      <c r="F3" s="370">
        <v>12</v>
      </c>
      <c r="G3" s="370">
        <v>2</v>
      </c>
      <c r="H3" s="223"/>
      <c r="I3" s="223"/>
      <c r="J3" s="223"/>
      <c r="K3" s="223"/>
      <c r="L3" s="436">
        <f t="shared" ref="L3:L54" si="0">SUM(C3:K3)</f>
        <v>45</v>
      </c>
      <c r="M3" s="433">
        <v>54</v>
      </c>
      <c r="N3" s="370">
        <v>30</v>
      </c>
      <c r="O3" s="370">
        <v>13</v>
      </c>
      <c r="P3" s="370">
        <v>8</v>
      </c>
      <c r="Q3" s="370">
        <v>14</v>
      </c>
      <c r="R3" s="370">
        <v>4</v>
      </c>
      <c r="S3" s="223"/>
      <c r="T3" s="223"/>
      <c r="U3" s="223"/>
      <c r="V3" s="223"/>
      <c r="W3" s="436">
        <f t="shared" ref="W3:W55" si="1">SUM(N3:V3)</f>
        <v>69</v>
      </c>
    </row>
    <row r="4" spans="2:23">
      <c r="B4" s="433">
        <v>2</v>
      </c>
      <c r="C4" s="370">
        <v>15</v>
      </c>
      <c r="D4" s="370">
        <v>9</v>
      </c>
      <c r="E4" s="370">
        <v>6</v>
      </c>
      <c r="F4" s="370">
        <v>14</v>
      </c>
      <c r="G4" s="370">
        <v>0</v>
      </c>
      <c r="H4" s="223"/>
      <c r="I4" s="223"/>
      <c r="J4" s="223"/>
      <c r="K4" s="223"/>
      <c r="L4" s="436">
        <f t="shared" si="0"/>
        <v>44</v>
      </c>
      <c r="M4" s="433">
        <v>55</v>
      </c>
      <c r="N4" s="370">
        <v>31</v>
      </c>
      <c r="O4" s="370">
        <v>23</v>
      </c>
      <c r="P4" s="370">
        <v>15</v>
      </c>
      <c r="Q4" s="370">
        <v>24</v>
      </c>
      <c r="R4" s="370">
        <v>7</v>
      </c>
      <c r="S4" s="223"/>
      <c r="T4" s="223"/>
      <c r="U4" s="223"/>
      <c r="V4" s="223"/>
      <c r="W4" s="436">
        <f t="shared" si="1"/>
        <v>100</v>
      </c>
    </row>
    <row r="5" spans="2:23">
      <c r="B5" s="433">
        <v>3</v>
      </c>
      <c r="C5" s="370">
        <v>21</v>
      </c>
      <c r="D5" s="370">
        <v>8</v>
      </c>
      <c r="E5" s="370">
        <v>7</v>
      </c>
      <c r="F5" s="370">
        <v>14</v>
      </c>
      <c r="G5" s="370">
        <v>1</v>
      </c>
      <c r="H5" s="223"/>
      <c r="I5" s="223"/>
      <c r="J5" s="223"/>
      <c r="K5" s="223"/>
      <c r="L5" s="436">
        <f t="shared" si="0"/>
        <v>51</v>
      </c>
      <c r="M5" s="433">
        <v>56</v>
      </c>
      <c r="N5" s="370">
        <v>22</v>
      </c>
      <c r="O5" s="370">
        <v>22</v>
      </c>
      <c r="P5" s="370">
        <v>14</v>
      </c>
      <c r="Q5" s="370">
        <v>26</v>
      </c>
      <c r="R5" s="370">
        <v>7</v>
      </c>
      <c r="S5" s="223"/>
      <c r="T5" s="223"/>
      <c r="U5" s="223"/>
      <c r="V5" s="223"/>
      <c r="W5" s="436">
        <f t="shared" si="1"/>
        <v>91</v>
      </c>
    </row>
    <row r="6" spans="2:23">
      <c r="B6" s="433">
        <v>4</v>
      </c>
      <c r="C6" s="370">
        <v>12</v>
      </c>
      <c r="D6" s="370">
        <v>11</v>
      </c>
      <c r="E6" s="370">
        <v>10</v>
      </c>
      <c r="F6" s="370">
        <v>12</v>
      </c>
      <c r="G6" s="370">
        <v>2</v>
      </c>
      <c r="H6" s="223"/>
      <c r="I6" s="223"/>
      <c r="J6" s="223"/>
      <c r="K6" s="223"/>
      <c r="L6" s="436">
        <f t="shared" si="0"/>
        <v>47</v>
      </c>
      <c r="M6" s="433">
        <v>57</v>
      </c>
      <c r="N6" s="370">
        <v>27</v>
      </c>
      <c r="O6" s="370">
        <v>24</v>
      </c>
      <c r="P6" s="370">
        <v>17</v>
      </c>
      <c r="Q6" s="370">
        <v>22</v>
      </c>
      <c r="R6" s="370">
        <v>6</v>
      </c>
      <c r="S6" s="223"/>
      <c r="T6" s="223"/>
      <c r="U6" s="223"/>
      <c r="V6" s="223"/>
      <c r="W6" s="436">
        <f t="shared" si="1"/>
        <v>96</v>
      </c>
    </row>
    <row r="7" spans="2:23">
      <c r="B7" s="433">
        <v>5</v>
      </c>
      <c r="C7" s="370">
        <v>18</v>
      </c>
      <c r="D7" s="370">
        <v>13</v>
      </c>
      <c r="E7" s="370">
        <v>6</v>
      </c>
      <c r="F7" s="370">
        <v>15</v>
      </c>
      <c r="G7" s="370">
        <v>1</v>
      </c>
      <c r="H7" s="223"/>
      <c r="I7" s="223"/>
      <c r="J7" s="223"/>
      <c r="K7" s="223"/>
      <c r="L7" s="436">
        <f t="shared" si="0"/>
        <v>53</v>
      </c>
      <c r="M7" s="433">
        <v>58</v>
      </c>
      <c r="N7" s="370">
        <v>27</v>
      </c>
      <c r="O7" s="370">
        <v>13</v>
      </c>
      <c r="P7" s="370">
        <v>12</v>
      </c>
      <c r="Q7" s="370">
        <v>19</v>
      </c>
      <c r="R7" s="370">
        <v>6</v>
      </c>
      <c r="S7" s="223"/>
      <c r="T7" s="223"/>
      <c r="U7" s="223"/>
      <c r="V7" s="223"/>
      <c r="W7" s="436">
        <f t="shared" si="1"/>
        <v>77</v>
      </c>
    </row>
    <row r="8" spans="2:23">
      <c r="B8" s="433">
        <v>6</v>
      </c>
      <c r="C8" s="370">
        <v>28</v>
      </c>
      <c r="D8" s="370">
        <v>9</v>
      </c>
      <c r="E8" s="370">
        <v>11</v>
      </c>
      <c r="F8" s="370">
        <v>15</v>
      </c>
      <c r="G8" s="370">
        <v>1</v>
      </c>
      <c r="H8" s="223"/>
      <c r="I8" s="223"/>
      <c r="J8" s="223"/>
      <c r="K8" s="223"/>
      <c r="L8" s="436">
        <f t="shared" si="0"/>
        <v>64</v>
      </c>
      <c r="M8" s="433">
        <v>59</v>
      </c>
      <c r="N8" s="370">
        <v>18</v>
      </c>
      <c r="O8" s="370">
        <v>13</v>
      </c>
      <c r="P8" s="370">
        <v>10</v>
      </c>
      <c r="Q8" s="370">
        <v>17</v>
      </c>
      <c r="R8" s="370">
        <v>7</v>
      </c>
      <c r="S8" s="223"/>
      <c r="T8" s="223"/>
      <c r="U8" s="223"/>
      <c r="V8" s="223"/>
      <c r="W8" s="436">
        <f t="shared" si="1"/>
        <v>65</v>
      </c>
    </row>
    <row r="9" spans="2:23">
      <c r="B9" s="433">
        <v>7</v>
      </c>
      <c r="C9" s="370">
        <v>21</v>
      </c>
      <c r="D9" s="370">
        <v>12</v>
      </c>
      <c r="E9" s="370">
        <v>14</v>
      </c>
      <c r="F9" s="370">
        <v>21</v>
      </c>
      <c r="G9" s="370">
        <v>3</v>
      </c>
      <c r="H9" s="223"/>
      <c r="I9" s="223"/>
      <c r="J9" s="223"/>
      <c r="K9" s="223"/>
      <c r="L9" s="436">
        <f t="shared" si="0"/>
        <v>71</v>
      </c>
      <c r="M9" s="433">
        <v>60</v>
      </c>
      <c r="N9" s="370">
        <v>17</v>
      </c>
      <c r="O9" s="370">
        <v>19</v>
      </c>
      <c r="P9" s="370">
        <v>6</v>
      </c>
      <c r="Q9" s="370">
        <v>10</v>
      </c>
      <c r="R9" s="370">
        <v>7</v>
      </c>
      <c r="S9" s="223"/>
      <c r="T9" s="223"/>
      <c r="U9" s="223"/>
      <c r="V9" s="223"/>
      <c r="W9" s="436">
        <f t="shared" si="1"/>
        <v>59</v>
      </c>
    </row>
    <row r="10" spans="2:23">
      <c r="B10" s="433">
        <v>8</v>
      </c>
      <c r="C10" s="370">
        <v>14</v>
      </c>
      <c r="D10" s="370">
        <v>15</v>
      </c>
      <c r="E10" s="370">
        <v>9</v>
      </c>
      <c r="F10" s="370">
        <v>12</v>
      </c>
      <c r="G10" s="370">
        <v>1</v>
      </c>
      <c r="H10" s="223"/>
      <c r="I10" s="223"/>
      <c r="J10" s="223"/>
      <c r="K10" s="223"/>
      <c r="L10" s="436">
        <f t="shared" si="0"/>
        <v>51</v>
      </c>
      <c r="M10" s="433">
        <v>61</v>
      </c>
      <c r="N10" s="370">
        <v>24</v>
      </c>
      <c r="O10" s="370">
        <v>11</v>
      </c>
      <c r="P10" s="370">
        <v>10</v>
      </c>
      <c r="Q10" s="370">
        <v>24</v>
      </c>
      <c r="R10" s="370">
        <v>7</v>
      </c>
      <c r="S10" s="223"/>
      <c r="T10" s="223"/>
      <c r="U10" s="223"/>
      <c r="V10" s="223"/>
      <c r="W10" s="436">
        <f t="shared" si="1"/>
        <v>76</v>
      </c>
    </row>
    <row r="11" spans="2:23">
      <c r="B11" s="433">
        <v>9</v>
      </c>
      <c r="C11" s="370">
        <v>24</v>
      </c>
      <c r="D11" s="370">
        <v>9</v>
      </c>
      <c r="E11" s="370">
        <v>5</v>
      </c>
      <c r="F11" s="370">
        <v>17</v>
      </c>
      <c r="G11" s="370">
        <v>2</v>
      </c>
      <c r="H11" s="223"/>
      <c r="I11" s="223"/>
      <c r="J11" s="223"/>
      <c r="K11" s="223"/>
      <c r="L11" s="436">
        <f t="shared" si="0"/>
        <v>57</v>
      </c>
      <c r="M11" s="433">
        <v>62</v>
      </c>
      <c r="N11" s="370">
        <v>20</v>
      </c>
      <c r="O11" s="370">
        <v>13</v>
      </c>
      <c r="P11" s="370">
        <v>12</v>
      </c>
      <c r="Q11" s="370">
        <v>16</v>
      </c>
      <c r="R11" s="370">
        <v>11</v>
      </c>
      <c r="S11" s="223"/>
      <c r="T11" s="223"/>
      <c r="U11" s="223"/>
      <c r="V11" s="223"/>
      <c r="W11" s="436">
        <f t="shared" si="1"/>
        <v>72</v>
      </c>
    </row>
    <row r="12" spans="2:23">
      <c r="B12" s="433">
        <v>10</v>
      </c>
      <c r="C12" s="370">
        <v>19</v>
      </c>
      <c r="D12" s="370">
        <v>14</v>
      </c>
      <c r="E12" s="370">
        <v>10</v>
      </c>
      <c r="F12" s="370">
        <v>10</v>
      </c>
      <c r="G12" s="370">
        <v>4</v>
      </c>
      <c r="H12" s="223"/>
      <c r="I12" s="223"/>
      <c r="J12" s="223"/>
      <c r="K12" s="223"/>
      <c r="L12" s="436">
        <f t="shared" si="0"/>
        <v>57</v>
      </c>
      <c r="M12" s="433">
        <v>63</v>
      </c>
      <c r="N12" s="370">
        <v>18</v>
      </c>
      <c r="O12" s="370">
        <v>12</v>
      </c>
      <c r="P12" s="370">
        <v>10</v>
      </c>
      <c r="Q12" s="370">
        <v>8</v>
      </c>
      <c r="R12" s="370">
        <v>4</v>
      </c>
      <c r="S12" s="223"/>
      <c r="T12" s="223"/>
      <c r="U12" s="223"/>
      <c r="V12" s="223"/>
      <c r="W12" s="436">
        <f t="shared" si="1"/>
        <v>52</v>
      </c>
    </row>
    <row r="13" spans="2:23">
      <c r="B13" s="433">
        <v>11</v>
      </c>
      <c r="C13" s="370">
        <v>20</v>
      </c>
      <c r="D13" s="370">
        <v>18</v>
      </c>
      <c r="E13" s="370">
        <v>12</v>
      </c>
      <c r="F13" s="370">
        <v>17</v>
      </c>
      <c r="G13" s="370">
        <v>2</v>
      </c>
      <c r="H13" s="223"/>
      <c r="I13" s="223"/>
      <c r="J13" s="223"/>
      <c r="K13" s="223"/>
      <c r="L13" s="436">
        <f t="shared" si="0"/>
        <v>69</v>
      </c>
      <c r="M13" s="433">
        <v>64</v>
      </c>
      <c r="N13" s="370">
        <v>17</v>
      </c>
      <c r="O13" s="370">
        <v>8</v>
      </c>
      <c r="P13" s="370">
        <v>11</v>
      </c>
      <c r="Q13" s="370">
        <v>17</v>
      </c>
      <c r="R13" s="370">
        <v>3</v>
      </c>
      <c r="S13" s="223"/>
      <c r="T13" s="223"/>
      <c r="U13" s="223"/>
      <c r="V13" s="223"/>
      <c r="W13" s="436">
        <f t="shared" si="1"/>
        <v>56</v>
      </c>
    </row>
    <row r="14" spans="2:23">
      <c r="B14" s="433">
        <v>12</v>
      </c>
      <c r="C14" s="370">
        <v>15</v>
      </c>
      <c r="D14" s="370">
        <v>7</v>
      </c>
      <c r="E14" s="370">
        <v>13</v>
      </c>
      <c r="F14" s="370">
        <v>8</v>
      </c>
      <c r="G14" s="370">
        <v>1</v>
      </c>
      <c r="H14" s="223"/>
      <c r="I14" s="223"/>
      <c r="J14" s="223"/>
      <c r="K14" s="223"/>
      <c r="L14" s="436">
        <f t="shared" si="0"/>
        <v>44</v>
      </c>
      <c r="M14" s="433">
        <v>65</v>
      </c>
      <c r="N14" s="370">
        <v>15</v>
      </c>
      <c r="O14" s="370">
        <v>12</v>
      </c>
      <c r="P14" s="370">
        <v>8</v>
      </c>
      <c r="Q14" s="370">
        <v>11</v>
      </c>
      <c r="R14" s="370">
        <v>6</v>
      </c>
      <c r="S14" s="223"/>
      <c r="T14" s="223"/>
      <c r="U14" s="223"/>
      <c r="V14" s="223"/>
      <c r="W14" s="436">
        <f t="shared" si="1"/>
        <v>52</v>
      </c>
    </row>
    <row r="15" spans="2:23">
      <c r="B15" s="433">
        <v>13</v>
      </c>
      <c r="C15" s="370">
        <v>15</v>
      </c>
      <c r="D15" s="370">
        <v>13</v>
      </c>
      <c r="E15" s="370">
        <v>10</v>
      </c>
      <c r="F15" s="370">
        <v>17</v>
      </c>
      <c r="G15" s="370">
        <v>3</v>
      </c>
      <c r="H15" s="223"/>
      <c r="I15" s="223"/>
      <c r="J15" s="223"/>
      <c r="K15" s="223"/>
      <c r="L15" s="436">
        <f t="shared" si="0"/>
        <v>58</v>
      </c>
      <c r="M15" s="433">
        <v>66</v>
      </c>
      <c r="N15" s="370">
        <v>11</v>
      </c>
      <c r="O15" s="370">
        <v>8</v>
      </c>
      <c r="P15" s="370">
        <v>3</v>
      </c>
      <c r="Q15" s="370">
        <v>13</v>
      </c>
      <c r="R15" s="370">
        <v>3</v>
      </c>
      <c r="S15" s="223"/>
      <c r="T15" s="223"/>
      <c r="U15" s="223"/>
      <c r="V15" s="223"/>
      <c r="W15" s="436">
        <f t="shared" si="1"/>
        <v>38</v>
      </c>
    </row>
    <row r="16" spans="2:23">
      <c r="B16" s="433">
        <v>14</v>
      </c>
      <c r="C16" s="370">
        <v>28</v>
      </c>
      <c r="D16" s="370">
        <v>17</v>
      </c>
      <c r="E16" s="370">
        <v>13</v>
      </c>
      <c r="F16" s="370">
        <v>15</v>
      </c>
      <c r="G16" s="370">
        <v>4</v>
      </c>
      <c r="H16" s="223"/>
      <c r="I16" s="223"/>
      <c r="J16" s="223"/>
      <c r="K16" s="223"/>
      <c r="L16" s="436">
        <f t="shared" si="0"/>
        <v>77</v>
      </c>
      <c r="M16" s="433">
        <v>67</v>
      </c>
      <c r="N16" s="370">
        <v>18</v>
      </c>
      <c r="O16" s="370">
        <v>15</v>
      </c>
      <c r="P16" s="370">
        <v>10</v>
      </c>
      <c r="Q16" s="370">
        <v>14</v>
      </c>
      <c r="R16" s="370">
        <v>8</v>
      </c>
      <c r="S16" s="223"/>
      <c r="T16" s="223"/>
      <c r="U16" s="223"/>
      <c r="V16" s="223"/>
      <c r="W16" s="436">
        <f t="shared" si="1"/>
        <v>65</v>
      </c>
    </row>
    <row r="17" spans="2:23">
      <c r="B17" s="433">
        <v>15</v>
      </c>
      <c r="C17" s="370">
        <v>17</v>
      </c>
      <c r="D17" s="370">
        <v>13</v>
      </c>
      <c r="E17" s="370">
        <v>13</v>
      </c>
      <c r="F17" s="370">
        <v>8</v>
      </c>
      <c r="G17" s="370">
        <v>4</v>
      </c>
      <c r="H17" s="223"/>
      <c r="I17" s="223"/>
      <c r="J17" s="223"/>
      <c r="K17" s="223"/>
      <c r="L17" s="436">
        <f t="shared" si="0"/>
        <v>55</v>
      </c>
      <c r="M17" s="433">
        <v>68</v>
      </c>
      <c r="N17" s="370">
        <v>9</v>
      </c>
      <c r="O17" s="370">
        <v>7</v>
      </c>
      <c r="P17" s="370">
        <v>11</v>
      </c>
      <c r="Q17" s="370">
        <v>15</v>
      </c>
      <c r="R17" s="370">
        <v>7</v>
      </c>
      <c r="S17" s="223"/>
      <c r="T17" s="223"/>
      <c r="U17" s="223"/>
      <c r="V17" s="223"/>
      <c r="W17" s="436">
        <f t="shared" si="1"/>
        <v>49</v>
      </c>
    </row>
    <row r="18" spans="2:23">
      <c r="B18" s="433">
        <v>16</v>
      </c>
      <c r="C18" s="370">
        <v>15</v>
      </c>
      <c r="D18" s="370">
        <v>10</v>
      </c>
      <c r="E18" s="370">
        <v>9</v>
      </c>
      <c r="F18" s="370">
        <v>14</v>
      </c>
      <c r="G18" s="370">
        <v>4</v>
      </c>
      <c r="H18" s="223"/>
      <c r="I18" s="223"/>
      <c r="J18" s="223"/>
      <c r="K18" s="223"/>
      <c r="L18" s="436">
        <f t="shared" si="0"/>
        <v>52</v>
      </c>
      <c r="M18" s="433">
        <v>69</v>
      </c>
      <c r="N18" s="370">
        <v>10</v>
      </c>
      <c r="O18" s="370">
        <v>8</v>
      </c>
      <c r="P18" s="370">
        <v>11</v>
      </c>
      <c r="Q18" s="370">
        <v>14</v>
      </c>
      <c r="R18" s="370">
        <v>8</v>
      </c>
      <c r="S18" s="223"/>
      <c r="T18" s="223"/>
      <c r="U18" s="223"/>
      <c r="V18" s="223"/>
      <c r="W18" s="436">
        <f t="shared" si="1"/>
        <v>51</v>
      </c>
    </row>
    <row r="19" spans="2:23">
      <c r="B19" s="433">
        <v>17</v>
      </c>
      <c r="C19" s="370">
        <v>13</v>
      </c>
      <c r="D19" s="370">
        <v>17</v>
      </c>
      <c r="E19" s="370">
        <v>6</v>
      </c>
      <c r="F19" s="370">
        <v>18</v>
      </c>
      <c r="G19" s="370">
        <v>4</v>
      </c>
      <c r="H19" s="223"/>
      <c r="I19" s="223"/>
      <c r="J19" s="223"/>
      <c r="K19" s="223"/>
      <c r="L19" s="436">
        <f t="shared" si="0"/>
        <v>58</v>
      </c>
      <c r="M19" s="433">
        <v>70</v>
      </c>
      <c r="N19" s="370">
        <v>17</v>
      </c>
      <c r="O19" s="370">
        <v>11</v>
      </c>
      <c r="P19" s="370">
        <v>9</v>
      </c>
      <c r="Q19" s="370">
        <v>13</v>
      </c>
      <c r="R19" s="370">
        <v>7</v>
      </c>
      <c r="S19" s="223"/>
      <c r="T19" s="223"/>
      <c r="U19" s="223"/>
      <c r="V19" s="223"/>
      <c r="W19" s="436">
        <f t="shared" si="1"/>
        <v>57</v>
      </c>
    </row>
    <row r="20" spans="2:23">
      <c r="B20" s="433">
        <v>18</v>
      </c>
      <c r="C20" s="370">
        <v>20</v>
      </c>
      <c r="D20" s="370">
        <v>14</v>
      </c>
      <c r="E20" s="370">
        <v>14</v>
      </c>
      <c r="F20" s="370">
        <v>11</v>
      </c>
      <c r="G20" s="370">
        <v>5</v>
      </c>
      <c r="H20" s="223"/>
      <c r="I20" s="223"/>
      <c r="J20" s="223"/>
      <c r="K20" s="223"/>
      <c r="L20" s="436">
        <f t="shared" si="0"/>
        <v>64</v>
      </c>
      <c r="M20" s="433">
        <v>71</v>
      </c>
      <c r="N20" s="370">
        <v>18</v>
      </c>
      <c r="O20" s="370">
        <v>17</v>
      </c>
      <c r="P20" s="370">
        <v>11</v>
      </c>
      <c r="Q20" s="370">
        <v>16</v>
      </c>
      <c r="R20" s="370">
        <v>8</v>
      </c>
      <c r="S20" s="223"/>
      <c r="T20" s="223"/>
      <c r="U20" s="223"/>
      <c r="V20" s="223"/>
      <c r="W20" s="436">
        <f t="shared" si="1"/>
        <v>70</v>
      </c>
    </row>
    <row r="21" spans="2:23">
      <c r="B21" s="433">
        <v>19</v>
      </c>
      <c r="C21" s="370">
        <v>11</v>
      </c>
      <c r="D21" s="370">
        <v>17</v>
      </c>
      <c r="E21" s="370">
        <v>8</v>
      </c>
      <c r="F21" s="370">
        <v>16</v>
      </c>
      <c r="G21" s="370">
        <v>5</v>
      </c>
      <c r="H21" s="223"/>
      <c r="I21" s="223"/>
      <c r="J21" s="223"/>
      <c r="K21" s="223"/>
      <c r="L21" s="436">
        <f t="shared" si="0"/>
        <v>57</v>
      </c>
      <c r="M21" s="433">
        <v>72</v>
      </c>
      <c r="N21" s="370">
        <v>18</v>
      </c>
      <c r="O21" s="370">
        <v>15</v>
      </c>
      <c r="P21" s="370">
        <v>8</v>
      </c>
      <c r="Q21" s="370">
        <v>18</v>
      </c>
      <c r="R21" s="370">
        <v>12</v>
      </c>
      <c r="S21" s="223"/>
      <c r="T21" s="223"/>
      <c r="U21" s="223"/>
      <c r="V21" s="223"/>
      <c r="W21" s="436">
        <f t="shared" si="1"/>
        <v>71</v>
      </c>
    </row>
    <row r="22" spans="2:23">
      <c r="B22" s="433">
        <v>20</v>
      </c>
      <c r="C22" s="370">
        <v>23</v>
      </c>
      <c r="D22" s="370">
        <v>20</v>
      </c>
      <c r="E22" s="370">
        <v>15</v>
      </c>
      <c r="F22" s="370">
        <v>11</v>
      </c>
      <c r="G22" s="370">
        <v>5</v>
      </c>
      <c r="H22" s="223"/>
      <c r="I22" s="223"/>
      <c r="J22" s="223"/>
      <c r="K22" s="223"/>
      <c r="L22" s="436">
        <f t="shared" si="0"/>
        <v>74</v>
      </c>
      <c r="M22" s="433">
        <v>73</v>
      </c>
      <c r="N22" s="370">
        <v>17</v>
      </c>
      <c r="O22" s="370">
        <v>16</v>
      </c>
      <c r="P22" s="370">
        <v>13</v>
      </c>
      <c r="Q22" s="370">
        <v>15</v>
      </c>
      <c r="R22" s="370">
        <v>18</v>
      </c>
      <c r="S22" s="223"/>
      <c r="T22" s="223"/>
      <c r="U22" s="223"/>
      <c r="V22" s="223"/>
      <c r="W22" s="436">
        <f t="shared" si="1"/>
        <v>79</v>
      </c>
    </row>
    <row r="23" spans="2:23">
      <c r="B23" s="433">
        <v>21</v>
      </c>
      <c r="C23" s="370">
        <v>20</v>
      </c>
      <c r="D23" s="370">
        <v>24</v>
      </c>
      <c r="E23" s="370">
        <v>11</v>
      </c>
      <c r="F23" s="370">
        <v>16</v>
      </c>
      <c r="G23" s="370">
        <v>2</v>
      </c>
      <c r="H23" s="223"/>
      <c r="I23" s="223"/>
      <c r="J23" s="223"/>
      <c r="K23" s="223"/>
      <c r="L23" s="436">
        <f t="shared" si="0"/>
        <v>73</v>
      </c>
      <c r="M23" s="433">
        <v>74</v>
      </c>
      <c r="N23" s="370">
        <v>16</v>
      </c>
      <c r="O23" s="370">
        <v>10</v>
      </c>
      <c r="P23" s="370">
        <v>9</v>
      </c>
      <c r="Q23" s="370">
        <v>14</v>
      </c>
      <c r="R23" s="370">
        <v>6</v>
      </c>
      <c r="S23" s="223"/>
      <c r="T23" s="223"/>
      <c r="U23" s="223"/>
      <c r="V23" s="223"/>
      <c r="W23" s="436">
        <f t="shared" si="1"/>
        <v>55</v>
      </c>
    </row>
    <row r="24" spans="2:23">
      <c r="B24" s="433">
        <v>22</v>
      </c>
      <c r="C24" s="370">
        <v>20</v>
      </c>
      <c r="D24" s="370">
        <v>17</v>
      </c>
      <c r="E24" s="370">
        <v>24</v>
      </c>
      <c r="F24" s="370">
        <v>19</v>
      </c>
      <c r="G24" s="370">
        <v>7</v>
      </c>
      <c r="H24" s="223"/>
      <c r="I24" s="223"/>
      <c r="J24" s="223"/>
      <c r="K24" s="223"/>
      <c r="L24" s="436">
        <f t="shared" si="0"/>
        <v>87</v>
      </c>
      <c r="M24" s="433">
        <v>75</v>
      </c>
      <c r="N24" s="370">
        <v>15</v>
      </c>
      <c r="O24" s="370">
        <v>7</v>
      </c>
      <c r="P24" s="370">
        <v>10</v>
      </c>
      <c r="Q24" s="370">
        <v>12</v>
      </c>
      <c r="R24" s="370">
        <v>7</v>
      </c>
      <c r="S24" s="223"/>
      <c r="T24" s="223"/>
      <c r="U24" s="223"/>
      <c r="V24" s="223"/>
      <c r="W24" s="436">
        <f t="shared" si="1"/>
        <v>51</v>
      </c>
    </row>
    <row r="25" spans="2:23">
      <c r="B25" s="433">
        <v>23</v>
      </c>
      <c r="C25" s="370">
        <v>28</v>
      </c>
      <c r="D25" s="370">
        <v>15</v>
      </c>
      <c r="E25" s="370">
        <v>26</v>
      </c>
      <c r="F25" s="370">
        <v>15</v>
      </c>
      <c r="G25" s="370">
        <v>8</v>
      </c>
      <c r="H25" s="223"/>
      <c r="I25" s="223"/>
      <c r="J25" s="223"/>
      <c r="K25" s="223"/>
      <c r="L25" s="436">
        <f t="shared" si="0"/>
        <v>92</v>
      </c>
      <c r="M25" s="433">
        <v>76</v>
      </c>
      <c r="N25" s="370">
        <v>12</v>
      </c>
      <c r="O25" s="370">
        <v>10</v>
      </c>
      <c r="P25" s="370">
        <v>14</v>
      </c>
      <c r="Q25" s="370">
        <v>15</v>
      </c>
      <c r="R25" s="370">
        <v>5</v>
      </c>
      <c r="S25" s="223"/>
      <c r="T25" s="223"/>
      <c r="U25" s="223"/>
      <c r="V25" s="223"/>
      <c r="W25" s="436">
        <f t="shared" si="1"/>
        <v>56</v>
      </c>
    </row>
    <row r="26" spans="2:23">
      <c r="B26" s="433">
        <v>24</v>
      </c>
      <c r="C26" s="370">
        <v>23</v>
      </c>
      <c r="D26" s="370">
        <v>15</v>
      </c>
      <c r="E26" s="370">
        <v>23</v>
      </c>
      <c r="F26" s="370">
        <v>9</v>
      </c>
      <c r="G26" s="370">
        <v>8</v>
      </c>
      <c r="H26" s="223"/>
      <c r="I26" s="223"/>
      <c r="J26" s="223"/>
      <c r="K26" s="223"/>
      <c r="L26" s="436">
        <f t="shared" si="0"/>
        <v>78</v>
      </c>
      <c r="M26" s="433">
        <v>77</v>
      </c>
      <c r="N26" s="370">
        <v>8</v>
      </c>
      <c r="O26" s="370">
        <v>6</v>
      </c>
      <c r="P26" s="370">
        <v>15</v>
      </c>
      <c r="Q26" s="370">
        <v>13</v>
      </c>
      <c r="R26" s="370">
        <v>7</v>
      </c>
      <c r="S26" s="223"/>
      <c r="T26" s="223"/>
      <c r="U26" s="223"/>
      <c r="V26" s="223"/>
      <c r="W26" s="436">
        <f t="shared" si="1"/>
        <v>49</v>
      </c>
    </row>
    <row r="27" spans="2:23">
      <c r="B27" s="433">
        <v>25</v>
      </c>
      <c r="C27" s="370">
        <v>27</v>
      </c>
      <c r="D27" s="370">
        <v>16</v>
      </c>
      <c r="E27" s="370">
        <v>15</v>
      </c>
      <c r="F27" s="370">
        <v>18</v>
      </c>
      <c r="G27" s="370">
        <v>7</v>
      </c>
      <c r="H27" s="223"/>
      <c r="I27" s="223"/>
      <c r="J27" s="223"/>
      <c r="K27" s="223"/>
      <c r="L27" s="436">
        <f t="shared" si="0"/>
        <v>83</v>
      </c>
      <c r="M27" s="433">
        <v>78</v>
      </c>
      <c r="N27" s="370">
        <v>8</v>
      </c>
      <c r="O27" s="370">
        <v>11</v>
      </c>
      <c r="P27" s="370">
        <v>9</v>
      </c>
      <c r="Q27" s="370">
        <v>21</v>
      </c>
      <c r="R27" s="370">
        <v>9</v>
      </c>
      <c r="S27" s="223"/>
      <c r="T27" s="223"/>
      <c r="U27" s="223"/>
      <c r="V27" s="223"/>
      <c r="W27" s="436">
        <f t="shared" si="1"/>
        <v>58</v>
      </c>
    </row>
    <row r="28" spans="2:23">
      <c r="B28" s="433">
        <v>26</v>
      </c>
      <c r="C28" s="370">
        <v>35</v>
      </c>
      <c r="D28" s="370">
        <v>13</v>
      </c>
      <c r="E28" s="370">
        <v>13</v>
      </c>
      <c r="F28" s="370">
        <v>15</v>
      </c>
      <c r="G28" s="370">
        <v>4</v>
      </c>
      <c r="H28" s="223"/>
      <c r="I28" s="223"/>
      <c r="J28" s="223"/>
      <c r="K28" s="223"/>
      <c r="L28" s="436">
        <f t="shared" si="0"/>
        <v>80</v>
      </c>
      <c r="M28" s="433">
        <v>79</v>
      </c>
      <c r="N28" s="370">
        <v>20</v>
      </c>
      <c r="O28" s="370">
        <v>7</v>
      </c>
      <c r="P28" s="370">
        <v>8</v>
      </c>
      <c r="Q28" s="370">
        <v>12</v>
      </c>
      <c r="R28" s="370">
        <v>11</v>
      </c>
      <c r="S28" s="223"/>
      <c r="T28" s="223"/>
      <c r="U28" s="223"/>
      <c r="V28" s="223"/>
      <c r="W28" s="436">
        <f t="shared" si="1"/>
        <v>58</v>
      </c>
    </row>
    <row r="29" spans="2:23">
      <c r="B29" s="433">
        <v>27</v>
      </c>
      <c r="C29" s="370">
        <v>22</v>
      </c>
      <c r="D29" s="370">
        <v>11</v>
      </c>
      <c r="E29" s="370">
        <v>10</v>
      </c>
      <c r="F29" s="370">
        <v>27</v>
      </c>
      <c r="G29" s="370">
        <v>10</v>
      </c>
      <c r="H29" s="223"/>
      <c r="I29" s="223"/>
      <c r="J29" s="223"/>
      <c r="K29" s="223"/>
      <c r="L29" s="436">
        <f t="shared" si="0"/>
        <v>80</v>
      </c>
      <c r="M29" s="433">
        <v>80</v>
      </c>
      <c r="N29" s="370">
        <v>14</v>
      </c>
      <c r="O29" s="370">
        <v>7</v>
      </c>
      <c r="P29" s="370">
        <v>10</v>
      </c>
      <c r="Q29" s="370">
        <v>13</v>
      </c>
      <c r="R29" s="370">
        <v>3</v>
      </c>
      <c r="S29" s="223"/>
      <c r="T29" s="223"/>
      <c r="U29" s="223"/>
      <c r="V29" s="223"/>
      <c r="W29" s="436">
        <f t="shared" si="1"/>
        <v>47</v>
      </c>
    </row>
    <row r="30" spans="2:23">
      <c r="B30" s="433">
        <v>28</v>
      </c>
      <c r="C30" s="370">
        <v>24</v>
      </c>
      <c r="D30" s="370">
        <v>13</v>
      </c>
      <c r="E30" s="370">
        <v>21</v>
      </c>
      <c r="F30" s="370">
        <v>9</v>
      </c>
      <c r="G30" s="370">
        <v>10</v>
      </c>
      <c r="H30" s="223"/>
      <c r="I30" s="223"/>
      <c r="J30" s="223"/>
      <c r="K30" s="223"/>
      <c r="L30" s="436">
        <f t="shared" si="0"/>
        <v>77</v>
      </c>
      <c r="M30" s="433">
        <v>81</v>
      </c>
      <c r="N30" s="370">
        <v>8</v>
      </c>
      <c r="O30" s="370">
        <v>17</v>
      </c>
      <c r="P30" s="370">
        <v>9</v>
      </c>
      <c r="Q30" s="370">
        <v>7</v>
      </c>
      <c r="R30" s="370">
        <v>6</v>
      </c>
      <c r="S30" s="223"/>
      <c r="T30" s="223"/>
      <c r="U30" s="223"/>
      <c r="V30" s="223"/>
      <c r="W30" s="436">
        <f t="shared" si="1"/>
        <v>47</v>
      </c>
    </row>
    <row r="31" spans="2:23">
      <c r="B31" s="433">
        <v>29</v>
      </c>
      <c r="C31" s="370">
        <v>12</v>
      </c>
      <c r="D31" s="370">
        <v>10</v>
      </c>
      <c r="E31" s="370">
        <v>18</v>
      </c>
      <c r="F31" s="370">
        <v>22</v>
      </c>
      <c r="G31" s="370">
        <v>5</v>
      </c>
      <c r="H31" s="223"/>
      <c r="I31" s="223"/>
      <c r="J31" s="223"/>
      <c r="K31" s="223"/>
      <c r="L31" s="436">
        <f t="shared" si="0"/>
        <v>67</v>
      </c>
      <c r="M31" s="433">
        <v>82</v>
      </c>
      <c r="N31" s="370">
        <v>7</v>
      </c>
      <c r="O31" s="370">
        <v>12</v>
      </c>
      <c r="P31" s="370">
        <v>3</v>
      </c>
      <c r="Q31" s="370">
        <v>11</v>
      </c>
      <c r="R31" s="370">
        <v>3</v>
      </c>
      <c r="S31" s="223"/>
      <c r="T31" s="223"/>
      <c r="U31" s="223"/>
      <c r="V31" s="223"/>
      <c r="W31" s="436">
        <f t="shared" si="1"/>
        <v>36</v>
      </c>
    </row>
    <row r="32" spans="2:23">
      <c r="B32" s="433">
        <v>30</v>
      </c>
      <c r="C32" s="370">
        <v>20</v>
      </c>
      <c r="D32" s="370">
        <v>12</v>
      </c>
      <c r="E32" s="370">
        <v>21</v>
      </c>
      <c r="F32" s="370">
        <v>16</v>
      </c>
      <c r="G32" s="370">
        <v>1</v>
      </c>
      <c r="H32" s="223"/>
      <c r="I32" s="223"/>
      <c r="J32" s="223"/>
      <c r="K32" s="223"/>
      <c r="L32" s="436">
        <f t="shared" si="0"/>
        <v>70</v>
      </c>
      <c r="M32" s="433">
        <v>83</v>
      </c>
      <c r="N32" s="370">
        <v>6</v>
      </c>
      <c r="O32" s="370">
        <v>8</v>
      </c>
      <c r="P32" s="370">
        <v>12</v>
      </c>
      <c r="Q32" s="370">
        <v>12</v>
      </c>
      <c r="R32" s="370">
        <v>6</v>
      </c>
      <c r="S32" s="223"/>
      <c r="T32" s="223"/>
      <c r="U32" s="223"/>
      <c r="V32" s="223"/>
      <c r="W32" s="436">
        <f t="shared" si="1"/>
        <v>44</v>
      </c>
    </row>
    <row r="33" spans="2:23">
      <c r="B33" s="433">
        <v>31</v>
      </c>
      <c r="C33" s="370">
        <v>17</v>
      </c>
      <c r="D33" s="370">
        <v>15</v>
      </c>
      <c r="E33" s="370">
        <v>12</v>
      </c>
      <c r="F33" s="370">
        <v>19</v>
      </c>
      <c r="G33" s="370">
        <v>6</v>
      </c>
      <c r="H33" s="223"/>
      <c r="I33" s="223"/>
      <c r="J33" s="223"/>
      <c r="K33" s="223"/>
      <c r="L33" s="436">
        <f t="shared" si="0"/>
        <v>69</v>
      </c>
      <c r="M33" s="433">
        <v>84</v>
      </c>
      <c r="N33" s="370">
        <v>10</v>
      </c>
      <c r="O33" s="370">
        <v>6</v>
      </c>
      <c r="P33" s="370">
        <v>6</v>
      </c>
      <c r="Q33" s="370">
        <v>18</v>
      </c>
      <c r="R33" s="370">
        <v>5</v>
      </c>
      <c r="S33" s="223"/>
      <c r="T33" s="223"/>
      <c r="U33" s="223"/>
      <c r="V33" s="223"/>
      <c r="W33" s="436">
        <f t="shared" si="1"/>
        <v>45</v>
      </c>
    </row>
    <row r="34" spans="2:23">
      <c r="B34" s="433">
        <v>32</v>
      </c>
      <c r="C34" s="370">
        <v>28</v>
      </c>
      <c r="D34" s="370">
        <v>8</v>
      </c>
      <c r="E34" s="370">
        <v>21</v>
      </c>
      <c r="F34" s="370">
        <v>29</v>
      </c>
      <c r="G34" s="370">
        <v>3</v>
      </c>
      <c r="H34" s="223"/>
      <c r="I34" s="223"/>
      <c r="J34" s="223"/>
      <c r="K34" s="223"/>
      <c r="L34" s="436">
        <f t="shared" si="0"/>
        <v>89</v>
      </c>
      <c r="M34" s="433">
        <v>85</v>
      </c>
      <c r="N34" s="370">
        <v>10</v>
      </c>
      <c r="O34" s="370">
        <v>12</v>
      </c>
      <c r="P34" s="370">
        <v>7</v>
      </c>
      <c r="Q34" s="370">
        <v>7</v>
      </c>
      <c r="R34" s="370">
        <v>4</v>
      </c>
      <c r="S34" s="223"/>
      <c r="T34" s="223"/>
      <c r="U34" s="223"/>
      <c r="V34" s="223"/>
      <c r="W34" s="436">
        <f t="shared" si="1"/>
        <v>40</v>
      </c>
    </row>
    <row r="35" spans="2:23">
      <c r="B35" s="433">
        <v>33</v>
      </c>
      <c r="C35" s="370">
        <v>21</v>
      </c>
      <c r="D35" s="370">
        <v>24</v>
      </c>
      <c r="E35" s="370">
        <v>12</v>
      </c>
      <c r="F35" s="370">
        <v>18</v>
      </c>
      <c r="G35" s="370">
        <v>4</v>
      </c>
      <c r="H35" s="223"/>
      <c r="I35" s="223"/>
      <c r="J35" s="223"/>
      <c r="K35" s="223"/>
      <c r="L35" s="436">
        <f t="shared" si="0"/>
        <v>79</v>
      </c>
      <c r="M35" s="433">
        <v>86</v>
      </c>
      <c r="N35" s="370">
        <v>10</v>
      </c>
      <c r="O35" s="370">
        <v>9</v>
      </c>
      <c r="P35" s="370">
        <v>11</v>
      </c>
      <c r="Q35" s="370">
        <v>10</v>
      </c>
      <c r="R35" s="370">
        <v>5</v>
      </c>
      <c r="S35" s="223"/>
      <c r="T35" s="223"/>
      <c r="U35" s="223"/>
      <c r="V35" s="223"/>
      <c r="W35" s="436">
        <f t="shared" si="1"/>
        <v>45</v>
      </c>
    </row>
    <row r="36" spans="2:23">
      <c r="B36" s="433">
        <v>34</v>
      </c>
      <c r="C36" s="370">
        <v>29</v>
      </c>
      <c r="D36" s="370">
        <v>13</v>
      </c>
      <c r="E36" s="370">
        <v>15</v>
      </c>
      <c r="F36" s="370">
        <v>21</v>
      </c>
      <c r="G36" s="370">
        <v>8</v>
      </c>
      <c r="H36" s="223"/>
      <c r="I36" s="223"/>
      <c r="J36" s="223"/>
      <c r="K36" s="223"/>
      <c r="L36" s="436">
        <f t="shared" si="0"/>
        <v>86</v>
      </c>
      <c r="M36" s="433">
        <v>87</v>
      </c>
      <c r="N36" s="370">
        <v>2</v>
      </c>
      <c r="O36" s="370">
        <v>8</v>
      </c>
      <c r="P36" s="370">
        <v>9</v>
      </c>
      <c r="Q36" s="370">
        <v>15</v>
      </c>
      <c r="R36" s="370">
        <v>8</v>
      </c>
      <c r="S36" s="223"/>
      <c r="T36" s="223"/>
      <c r="U36" s="223"/>
      <c r="V36" s="223"/>
      <c r="W36" s="436">
        <f t="shared" si="1"/>
        <v>42</v>
      </c>
    </row>
    <row r="37" spans="2:23">
      <c r="B37" s="433">
        <v>35</v>
      </c>
      <c r="C37" s="370">
        <v>25</v>
      </c>
      <c r="D37" s="370">
        <v>19</v>
      </c>
      <c r="E37" s="370">
        <v>18</v>
      </c>
      <c r="F37" s="370">
        <v>25</v>
      </c>
      <c r="G37" s="370">
        <v>4</v>
      </c>
      <c r="H37" s="223"/>
      <c r="I37" s="223"/>
      <c r="J37" s="223"/>
      <c r="K37" s="223"/>
      <c r="L37" s="436">
        <f t="shared" si="0"/>
        <v>91</v>
      </c>
      <c r="M37" s="433">
        <v>88</v>
      </c>
      <c r="N37" s="370">
        <v>7</v>
      </c>
      <c r="O37" s="370">
        <v>14</v>
      </c>
      <c r="P37" s="370">
        <v>5</v>
      </c>
      <c r="Q37" s="370">
        <v>11</v>
      </c>
      <c r="R37" s="370">
        <v>3</v>
      </c>
      <c r="S37" s="223"/>
      <c r="T37" s="223"/>
      <c r="U37" s="223"/>
      <c r="V37" s="223"/>
      <c r="W37" s="436">
        <f t="shared" si="1"/>
        <v>40</v>
      </c>
    </row>
    <row r="38" spans="2:23">
      <c r="B38" s="433">
        <v>36</v>
      </c>
      <c r="C38" s="370">
        <v>32</v>
      </c>
      <c r="D38" s="370">
        <v>15</v>
      </c>
      <c r="E38" s="370">
        <v>19</v>
      </c>
      <c r="F38" s="370">
        <v>24</v>
      </c>
      <c r="G38" s="370">
        <v>4</v>
      </c>
      <c r="H38" s="223"/>
      <c r="I38" s="223"/>
      <c r="J38" s="223"/>
      <c r="K38" s="223"/>
      <c r="L38" s="436">
        <f t="shared" si="0"/>
        <v>94</v>
      </c>
      <c r="M38" s="433">
        <v>89</v>
      </c>
      <c r="N38" s="370">
        <v>5</v>
      </c>
      <c r="O38" s="370">
        <v>5</v>
      </c>
      <c r="P38" s="370">
        <v>5</v>
      </c>
      <c r="Q38" s="370">
        <v>7</v>
      </c>
      <c r="R38" s="370">
        <v>9</v>
      </c>
      <c r="S38" s="223"/>
      <c r="T38" s="223"/>
      <c r="U38" s="223"/>
      <c r="V38" s="223"/>
      <c r="W38" s="436">
        <f t="shared" si="1"/>
        <v>31</v>
      </c>
    </row>
    <row r="39" spans="2:23">
      <c r="B39" s="433">
        <v>37</v>
      </c>
      <c r="C39" s="370">
        <v>28</v>
      </c>
      <c r="D39" s="370">
        <v>17</v>
      </c>
      <c r="E39" s="370">
        <v>22</v>
      </c>
      <c r="F39" s="370">
        <v>18</v>
      </c>
      <c r="G39" s="370">
        <v>3</v>
      </c>
      <c r="H39" s="223"/>
      <c r="I39" s="223"/>
      <c r="J39" s="223"/>
      <c r="K39" s="223"/>
      <c r="L39" s="436">
        <f t="shared" si="0"/>
        <v>88</v>
      </c>
      <c r="M39" s="433">
        <v>90</v>
      </c>
      <c r="N39" s="370">
        <v>6</v>
      </c>
      <c r="O39" s="370">
        <v>0</v>
      </c>
      <c r="P39" s="370">
        <v>4</v>
      </c>
      <c r="Q39" s="370">
        <v>5</v>
      </c>
      <c r="R39" s="370">
        <v>1</v>
      </c>
      <c r="S39" s="223"/>
      <c r="T39" s="223"/>
      <c r="U39" s="223"/>
      <c r="V39" s="223"/>
      <c r="W39" s="436">
        <f t="shared" si="1"/>
        <v>16</v>
      </c>
    </row>
    <row r="40" spans="2:23">
      <c r="B40" s="433">
        <v>38</v>
      </c>
      <c r="C40" s="370">
        <v>26</v>
      </c>
      <c r="D40" s="370">
        <v>12</v>
      </c>
      <c r="E40" s="370">
        <v>14</v>
      </c>
      <c r="F40" s="370">
        <v>21</v>
      </c>
      <c r="G40" s="370">
        <v>9</v>
      </c>
      <c r="H40" s="223"/>
      <c r="I40" s="223"/>
      <c r="J40" s="223"/>
      <c r="K40" s="223"/>
      <c r="L40" s="436">
        <f t="shared" si="0"/>
        <v>82</v>
      </c>
      <c r="M40" s="433">
        <v>91</v>
      </c>
      <c r="N40" s="370">
        <v>1</v>
      </c>
      <c r="O40" s="370">
        <v>6</v>
      </c>
      <c r="P40" s="370">
        <v>6</v>
      </c>
      <c r="Q40" s="370">
        <v>9</v>
      </c>
      <c r="R40" s="370">
        <v>8</v>
      </c>
      <c r="S40" s="223"/>
      <c r="T40" s="223"/>
      <c r="U40" s="223"/>
      <c r="V40" s="223"/>
      <c r="W40" s="436">
        <f t="shared" si="1"/>
        <v>30</v>
      </c>
    </row>
    <row r="41" spans="2:23">
      <c r="B41" s="433">
        <v>39</v>
      </c>
      <c r="C41" s="370">
        <v>28</v>
      </c>
      <c r="D41" s="370">
        <v>14</v>
      </c>
      <c r="E41" s="370">
        <v>20</v>
      </c>
      <c r="F41" s="370">
        <v>15</v>
      </c>
      <c r="G41" s="370">
        <v>8</v>
      </c>
      <c r="H41" s="223"/>
      <c r="I41" s="223"/>
      <c r="J41" s="223"/>
      <c r="K41" s="223"/>
      <c r="L41" s="436">
        <f t="shared" si="0"/>
        <v>85</v>
      </c>
      <c r="M41" s="433">
        <v>92</v>
      </c>
      <c r="N41" s="370">
        <v>5</v>
      </c>
      <c r="O41" s="370">
        <v>3</v>
      </c>
      <c r="P41" s="370">
        <v>8</v>
      </c>
      <c r="Q41" s="370">
        <v>4</v>
      </c>
      <c r="R41" s="370">
        <v>2</v>
      </c>
      <c r="S41" s="223"/>
      <c r="T41" s="223"/>
      <c r="U41" s="223"/>
      <c r="V41" s="223"/>
      <c r="W41" s="436">
        <f t="shared" si="1"/>
        <v>22</v>
      </c>
    </row>
    <row r="42" spans="2:23">
      <c r="B42" s="433">
        <v>40</v>
      </c>
      <c r="C42" s="370">
        <v>34</v>
      </c>
      <c r="D42" s="370">
        <v>21</v>
      </c>
      <c r="E42" s="370">
        <v>13</v>
      </c>
      <c r="F42" s="370">
        <v>13</v>
      </c>
      <c r="G42" s="370">
        <v>2</v>
      </c>
      <c r="H42" s="223"/>
      <c r="I42" s="223"/>
      <c r="J42" s="223"/>
      <c r="K42" s="223"/>
      <c r="L42" s="436">
        <f t="shared" si="0"/>
        <v>83</v>
      </c>
      <c r="M42" s="433">
        <v>93</v>
      </c>
      <c r="N42" s="370">
        <v>3</v>
      </c>
      <c r="O42" s="370">
        <v>3</v>
      </c>
      <c r="P42" s="370">
        <v>3</v>
      </c>
      <c r="Q42" s="370">
        <v>2</v>
      </c>
      <c r="R42" s="370">
        <v>3</v>
      </c>
      <c r="S42" s="223"/>
      <c r="T42" s="223"/>
      <c r="U42" s="223"/>
      <c r="V42" s="223"/>
      <c r="W42" s="436">
        <f t="shared" si="1"/>
        <v>14</v>
      </c>
    </row>
    <row r="43" spans="2:23">
      <c r="B43" s="433">
        <v>41</v>
      </c>
      <c r="C43" s="370">
        <v>33</v>
      </c>
      <c r="D43" s="370">
        <v>14</v>
      </c>
      <c r="E43" s="370">
        <v>19</v>
      </c>
      <c r="F43" s="370">
        <v>32</v>
      </c>
      <c r="G43" s="370">
        <v>4</v>
      </c>
      <c r="H43" s="223"/>
      <c r="I43" s="223"/>
      <c r="J43" s="223"/>
      <c r="K43" s="223"/>
      <c r="L43" s="436">
        <f t="shared" si="0"/>
        <v>102</v>
      </c>
      <c r="M43" s="433">
        <v>94</v>
      </c>
      <c r="N43" s="370">
        <v>4</v>
      </c>
      <c r="O43" s="370">
        <v>1</v>
      </c>
      <c r="P43" s="370">
        <v>4</v>
      </c>
      <c r="Q43" s="370">
        <v>2</v>
      </c>
      <c r="R43" s="370">
        <v>1</v>
      </c>
      <c r="S43" s="223"/>
      <c r="T43" s="223"/>
      <c r="U43" s="223"/>
      <c r="V43" s="223"/>
      <c r="W43" s="436">
        <f t="shared" si="1"/>
        <v>12</v>
      </c>
    </row>
    <row r="44" spans="2:23">
      <c r="B44" s="433">
        <v>42</v>
      </c>
      <c r="C44" s="370">
        <v>39</v>
      </c>
      <c r="D44" s="370">
        <v>18</v>
      </c>
      <c r="E44" s="370">
        <v>21</v>
      </c>
      <c r="F44" s="370">
        <v>20</v>
      </c>
      <c r="G44" s="370">
        <v>2</v>
      </c>
      <c r="H44" s="223"/>
      <c r="I44" s="223"/>
      <c r="J44" s="223"/>
      <c r="K44" s="223"/>
      <c r="L44" s="436">
        <f t="shared" si="0"/>
        <v>100</v>
      </c>
      <c r="M44" s="433">
        <v>95</v>
      </c>
      <c r="N44" s="370">
        <v>1</v>
      </c>
      <c r="O44" s="370">
        <v>4</v>
      </c>
      <c r="P44" s="370">
        <v>4</v>
      </c>
      <c r="Q44" s="370">
        <v>2</v>
      </c>
      <c r="R44" s="370">
        <v>1</v>
      </c>
      <c r="S44" s="223"/>
      <c r="T44" s="223"/>
      <c r="U44" s="223"/>
      <c r="V44" s="223"/>
      <c r="W44" s="436">
        <f t="shared" si="1"/>
        <v>12</v>
      </c>
    </row>
    <row r="45" spans="2:23">
      <c r="B45" s="433">
        <v>43</v>
      </c>
      <c r="C45" s="370">
        <v>40</v>
      </c>
      <c r="D45" s="370">
        <v>25</v>
      </c>
      <c r="E45" s="370">
        <v>15</v>
      </c>
      <c r="F45" s="370">
        <v>28</v>
      </c>
      <c r="G45" s="370">
        <v>4</v>
      </c>
      <c r="H45" s="223"/>
      <c r="I45" s="223"/>
      <c r="J45" s="223"/>
      <c r="K45" s="223"/>
      <c r="L45" s="436">
        <f t="shared" si="0"/>
        <v>112</v>
      </c>
      <c r="M45" s="433">
        <v>96</v>
      </c>
      <c r="N45" s="370">
        <v>2</v>
      </c>
      <c r="O45" s="370">
        <v>1</v>
      </c>
      <c r="P45" s="370">
        <v>2</v>
      </c>
      <c r="Q45" s="370">
        <v>4</v>
      </c>
      <c r="R45" s="370">
        <v>0</v>
      </c>
      <c r="S45" s="223"/>
      <c r="T45" s="223"/>
      <c r="U45" s="223"/>
      <c r="V45" s="223"/>
      <c r="W45" s="436">
        <f t="shared" si="1"/>
        <v>9</v>
      </c>
    </row>
    <row r="46" spans="2:23">
      <c r="B46" s="433">
        <v>44</v>
      </c>
      <c r="C46" s="370">
        <v>36</v>
      </c>
      <c r="D46" s="370">
        <v>26</v>
      </c>
      <c r="E46" s="370">
        <v>17</v>
      </c>
      <c r="F46" s="370">
        <v>22</v>
      </c>
      <c r="G46" s="370">
        <v>7</v>
      </c>
      <c r="H46" s="223"/>
      <c r="I46" s="223"/>
      <c r="J46" s="223"/>
      <c r="K46" s="223"/>
      <c r="L46" s="436">
        <f t="shared" si="0"/>
        <v>108</v>
      </c>
      <c r="M46" s="433">
        <v>97</v>
      </c>
      <c r="N46" s="370">
        <v>3</v>
      </c>
      <c r="O46" s="370">
        <v>1</v>
      </c>
      <c r="P46" s="370">
        <v>0</v>
      </c>
      <c r="Q46" s="370">
        <v>3</v>
      </c>
      <c r="R46" s="370">
        <v>0</v>
      </c>
      <c r="S46" s="223"/>
      <c r="T46" s="223"/>
      <c r="U46" s="223"/>
      <c r="V46" s="223"/>
      <c r="W46" s="436">
        <f t="shared" si="1"/>
        <v>7</v>
      </c>
    </row>
    <row r="47" spans="2:23">
      <c r="B47" s="433">
        <v>45</v>
      </c>
      <c r="C47" s="370">
        <v>28</v>
      </c>
      <c r="D47" s="370">
        <v>21</v>
      </c>
      <c r="E47" s="370">
        <v>19</v>
      </c>
      <c r="F47" s="370">
        <v>28</v>
      </c>
      <c r="G47" s="370">
        <v>6</v>
      </c>
      <c r="H47" s="223"/>
      <c r="I47" s="223"/>
      <c r="J47" s="223"/>
      <c r="K47" s="223"/>
      <c r="L47" s="436">
        <f t="shared" si="0"/>
        <v>102</v>
      </c>
      <c r="M47" s="433">
        <v>98</v>
      </c>
      <c r="N47" s="370">
        <v>0</v>
      </c>
      <c r="O47" s="370">
        <v>1</v>
      </c>
      <c r="P47" s="370">
        <v>0</v>
      </c>
      <c r="Q47" s="370">
        <v>2</v>
      </c>
      <c r="R47" s="370">
        <v>0</v>
      </c>
      <c r="S47" s="223"/>
      <c r="T47" s="223"/>
      <c r="U47" s="223"/>
      <c r="V47" s="223"/>
      <c r="W47" s="436">
        <f t="shared" si="1"/>
        <v>3</v>
      </c>
    </row>
    <row r="48" spans="2:23">
      <c r="B48" s="433">
        <v>46</v>
      </c>
      <c r="C48" s="370">
        <v>37</v>
      </c>
      <c r="D48" s="370">
        <v>24</v>
      </c>
      <c r="E48" s="370">
        <v>20</v>
      </c>
      <c r="F48" s="370">
        <v>30</v>
      </c>
      <c r="G48" s="370">
        <v>7</v>
      </c>
      <c r="H48" s="223"/>
      <c r="I48" s="223"/>
      <c r="J48" s="223"/>
      <c r="K48" s="223"/>
      <c r="L48" s="436">
        <f t="shared" si="0"/>
        <v>118</v>
      </c>
      <c r="M48" s="433">
        <v>99</v>
      </c>
      <c r="N48" s="370">
        <v>1</v>
      </c>
      <c r="O48" s="370">
        <v>0</v>
      </c>
      <c r="P48" s="370">
        <v>1</v>
      </c>
      <c r="Q48" s="370">
        <v>1</v>
      </c>
      <c r="R48" s="370">
        <v>0</v>
      </c>
      <c r="S48" s="223"/>
      <c r="T48" s="223"/>
      <c r="U48" s="223"/>
      <c r="V48" s="223"/>
      <c r="W48" s="436">
        <f t="shared" si="1"/>
        <v>3</v>
      </c>
    </row>
    <row r="49" spans="2:23">
      <c r="B49" s="433">
        <v>47</v>
      </c>
      <c r="C49" s="370">
        <v>43</v>
      </c>
      <c r="D49" s="370">
        <v>31</v>
      </c>
      <c r="E49" s="370">
        <v>21</v>
      </c>
      <c r="F49" s="370">
        <v>28</v>
      </c>
      <c r="G49" s="370">
        <v>4</v>
      </c>
      <c r="H49" s="223"/>
      <c r="I49" s="223"/>
      <c r="J49" s="223"/>
      <c r="K49" s="223"/>
      <c r="L49" s="436">
        <f t="shared" si="0"/>
        <v>127</v>
      </c>
      <c r="M49" s="433">
        <v>100</v>
      </c>
      <c r="N49" s="370">
        <v>1</v>
      </c>
      <c r="O49" s="370">
        <v>0</v>
      </c>
      <c r="P49" s="370">
        <v>1</v>
      </c>
      <c r="Q49" s="370">
        <v>1</v>
      </c>
      <c r="R49" s="370">
        <v>1</v>
      </c>
      <c r="S49" s="223"/>
      <c r="T49" s="223"/>
      <c r="U49" s="223"/>
      <c r="V49" s="223"/>
      <c r="W49" s="436">
        <f t="shared" si="1"/>
        <v>4</v>
      </c>
    </row>
    <row r="50" spans="2:23">
      <c r="B50" s="433">
        <v>48</v>
      </c>
      <c r="C50" s="370">
        <v>33</v>
      </c>
      <c r="D50" s="370">
        <v>33</v>
      </c>
      <c r="E50" s="370">
        <v>19</v>
      </c>
      <c r="F50" s="370">
        <v>22</v>
      </c>
      <c r="G50" s="370">
        <v>7</v>
      </c>
      <c r="H50" s="223"/>
      <c r="I50" s="223"/>
      <c r="J50" s="223"/>
      <c r="K50" s="223"/>
      <c r="L50" s="436">
        <f t="shared" si="0"/>
        <v>114</v>
      </c>
      <c r="M50" s="433">
        <v>101</v>
      </c>
      <c r="N50" s="370">
        <v>0</v>
      </c>
      <c r="O50" s="370">
        <v>0</v>
      </c>
      <c r="P50" s="370">
        <v>0</v>
      </c>
      <c r="Q50" s="370">
        <v>0</v>
      </c>
      <c r="R50" s="370">
        <v>1</v>
      </c>
      <c r="S50" s="223"/>
      <c r="T50" s="223"/>
      <c r="U50" s="223"/>
      <c r="V50" s="223"/>
      <c r="W50" s="436">
        <f t="shared" si="1"/>
        <v>1</v>
      </c>
    </row>
    <row r="51" spans="2:23">
      <c r="B51" s="433">
        <v>49</v>
      </c>
      <c r="C51" s="370">
        <v>43</v>
      </c>
      <c r="D51" s="370">
        <v>28</v>
      </c>
      <c r="E51" s="370">
        <v>24</v>
      </c>
      <c r="F51" s="370">
        <v>27</v>
      </c>
      <c r="G51" s="370">
        <v>5</v>
      </c>
      <c r="H51" s="223"/>
      <c r="I51" s="223"/>
      <c r="J51" s="223"/>
      <c r="K51" s="223"/>
      <c r="L51" s="436">
        <f t="shared" si="0"/>
        <v>127</v>
      </c>
      <c r="M51" s="433">
        <v>102</v>
      </c>
      <c r="N51" s="370">
        <v>0</v>
      </c>
      <c r="O51" s="370">
        <v>0</v>
      </c>
      <c r="P51" s="370">
        <v>0</v>
      </c>
      <c r="Q51" s="370">
        <v>1</v>
      </c>
      <c r="R51" s="370">
        <v>0</v>
      </c>
      <c r="S51" s="223"/>
      <c r="T51" s="223"/>
      <c r="U51" s="223"/>
      <c r="V51" s="223"/>
      <c r="W51" s="436">
        <f t="shared" si="1"/>
        <v>1</v>
      </c>
    </row>
    <row r="52" spans="2:23">
      <c r="B52" s="433">
        <v>50</v>
      </c>
      <c r="C52" s="370">
        <v>33</v>
      </c>
      <c r="D52" s="370">
        <v>32</v>
      </c>
      <c r="E52" s="370">
        <v>14</v>
      </c>
      <c r="F52" s="370">
        <v>27</v>
      </c>
      <c r="G52" s="370">
        <v>8</v>
      </c>
      <c r="H52" s="223"/>
      <c r="I52" s="223"/>
      <c r="J52" s="223"/>
      <c r="K52" s="223"/>
      <c r="L52" s="436">
        <f t="shared" si="0"/>
        <v>114</v>
      </c>
      <c r="M52" s="433">
        <v>103</v>
      </c>
      <c r="N52" s="370">
        <v>0</v>
      </c>
      <c r="O52" s="370">
        <v>0</v>
      </c>
      <c r="P52" s="370">
        <v>0</v>
      </c>
      <c r="Q52" s="370">
        <v>0</v>
      </c>
      <c r="R52" s="370">
        <v>0</v>
      </c>
      <c r="S52" s="223"/>
      <c r="T52" s="223"/>
      <c r="U52" s="223"/>
      <c r="V52" s="223"/>
      <c r="W52" s="436">
        <f t="shared" si="1"/>
        <v>0</v>
      </c>
    </row>
    <row r="53" spans="2:23">
      <c r="B53" s="433">
        <v>51</v>
      </c>
      <c r="C53" s="370">
        <v>37</v>
      </c>
      <c r="D53" s="370">
        <v>27</v>
      </c>
      <c r="E53" s="370">
        <v>24</v>
      </c>
      <c r="F53" s="370">
        <v>26</v>
      </c>
      <c r="G53" s="370">
        <v>12</v>
      </c>
      <c r="H53" s="223"/>
      <c r="I53" s="223"/>
      <c r="J53" s="223"/>
      <c r="K53" s="223"/>
      <c r="L53" s="436">
        <f t="shared" si="0"/>
        <v>126</v>
      </c>
      <c r="M53" s="432" t="s">
        <v>51</v>
      </c>
      <c r="N53" s="370">
        <v>0</v>
      </c>
      <c r="O53" s="370">
        <v>0</v>
      </c>
      <c r="P53" s="370">
        <v>0</v>
      </c>
      <c r="Q53" s="370">
        <v>0</v>
      </c>
      <c r="R53" s="370">
        <v>0</v>
      </c>
      <c r="S53" s="223"/>
      <c r="T53" s="223"/>
      <c r="U53" s="223"/>
      <c r="V53" s="223"/>
      <c r="W53" s="436">
        <f t="shared" si="1"/>
        <v>0</v>
      </c>
    </row>
    <row r="54" spans="2:23">
      <c r="B54" s="434">
        <v>52</v>
      </c>
      <c r="C54" s="370">
        <v>25</v>
      </c>
      <c r="D54" s="370">
        <v>22</v>
      </c>
      <c r="E54" s="370">
        <v>15</v>
      </c>
      <c r="F54" s="370">
        <v>29</v>
      </c>
      <c r="G54" s="370">
        <v>1</v>
      </c>
      <c r="H54" s="224"/>
      <c r="I54" s="224"/>
      <c r="J54" s="224"/>
      <c r="K54" s="224"/>
      <c r="L54" s="436">
        <f t="shared" si="0"/>
        <v>92</v>
      </c>
      <c r="M54" s="432" t="s">
        <v>54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225"/>
      <c r="T54" s="225"/>
      <c r="U54" s="225"/>
      <c r="V54" s="225"/>
      <c r="W54" s="436">
        <f t="shared" si="1"/>
        <v>0</v>
      </c>
    </row>
    <row r="55" spans="2:23">
      <c r="B55" s="89"/>
      <c r="C55" s="88"/>
      <c r="D55" s="88"/>
      <c r="E55" s="88"/>
      <c r="F55" s="88"/>
      <c r="G55" s="88"/>
      <c r="H55" s="88"/>
      <c r="I55" s="88"/>
      <c r="J55" s="88"/>
      <c r="K55" s="88"/>
      <c r="L55" s="90"/>
      <c r="M55" s="438" t="s">
        <v>52</v>
      </c>
      <c r="N55" s="439">
        <f>SUM(N2:N54,C2:C54)</f>
        <v>1903</v>
      </c>
      <c r="O55" s="439">
        <f>SUM(O2:O54,D2:D54)</f>
        <v>1348</v>
      </c>
      <c r="P55" s="439">
        <f>SUM(P2:P54,E2:E54)</f>
        <v>1190</v>
      </c>
      <c r="Q55" s="439">
        <f>SUM(Q2:Q54,F2:F54)</f>
        <v>1564</v>
      </c>
      <c r="R55" s="437">
        <f>SUM(R2:R54,G2:G54)</f>
        <v>505</v>
      </c>
      <c r="S55" s="437"/>
      <c r="T55" s="437"/>
      <c r="U55" s="437"/>
      <c r="V55" s="437"/>
      <c r="W55" s="437">
        <f t="shared" si="1"/>
        <v>6510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  <ignoredError sqref="L3:L54 W2:W52" formulaRange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1:W55"/>
  <sheetViews>
    <sheetView view="pageLayout" zoomScale="70" zoomScaleNormal="100" zoomScalePageLayoutView="70" workbookViewId="0">
      <selection activeCell="T17" sqref="T17"/>
    </sheetView>
  </sheetViews>
  <sheetFormatPr defaultColWidth="7.625" defaultRowHeight="13.5"/>
  <cols>
    <col min="1" max="1" width="7.625" style="50"/>
    <col min="2" max="2" width="7.625" style="49" customWidth="1"/>
    <col min="3" max="16384" width="7.625" style="50"/>
  </cols>
  <sheetData>
    <row r="1" spans="2:23">
      <c r="B1" s="432" t="s">
        <v>53</v>
      </c>
      <c r="C1" s="435" t="s">
        <v>39</v>
      </c>
      <c r="D1" s="435" t="s">
        <v>20</v>
      </c>
      <c r="E1" s="435" t="s">
        <v>21</v>
      </c>
      <c r="F1" s="435"/>
      <c r="G1" s="435"/>
      <c r="H1" s="435"/>
      <c r="I1" s="435"/>
      <c r="J1" s="435"/>
      <c r="K1" s="435"/>
      <c r="L1" s="435" t="s">
        <v>1</v>
      </c>
      <c r="M1" s="432" t="s">
        <v>53</v>
      </c>
      <c r="N1" s="435" t="s">
        <v>39</v>
      </c>
      <c r="O1" s="435" t="s">
        <v>20</v>
      </c>
      <c r="P1" s="435" t="s">
        <v>21</v>
      </c>
      <c r="Q1" s="435"/>
      <c r="R1" s="435"/>
      <c r="S1" s="435"/>
      <c r="T1" s="435"/>
      <c r="U1" s="435"/>
      <c r="V1" s="435"/>
      <c r="W1" s="435" t="s">
        <v>1</v>
      </c>
    </row>
    <row r="2" spans="2:23">
      <c r="B2" s="433" t="s">
        <v>78</v>
      </c>
      <c r="C2" s="370">
        <v>8</v>
      </c>
      <c r="D2" s="370">
        <v>9</v>
      </c>
      <c r="E2" s="370">
        <v>8</v>
      </c>
      <c r="F2" s="223"/>
      <c r="G2" s="223"/>
      <c r="H2" s="223"/>
      <c r="I2" s="223"/>
      <c r="J2" s="223"/>
      <c r="K2" s="223"/>
      <c r="L2" s="436">
        <f>SUM(C2:K2)</f>
        <v>25</v>
      </c>
      <c r="M2" s="433">
        <v>53</v>
      </c>
      <c r="N2" s="370">
        <v>16</v>
      </c>
      <c r="O2" s="370">
        <v>35</v>
      </c>
      <c r="P2" s="370">
        <v>17</v>
      </c>
      <c r="Q2" s="223"/>
      <c r="R2" s="223"/>
      <c r="S2" s="223"/>
      <c r="T2" s="223"/>
      <c r="U2" s="223"/>
      <c r="V2" s="223"/>
      <c r="W2" s="440">
        <f>SUM(N2:V2)</f>
        <v>68</v>
      </c>
    </row>
    <row r="3" spans="2:23">
      <c r="B3" s="433">
        <v>1</v>
      </c>
      <c r="C3" s="370">
        <v>10</v>
      </c>
      <c r="D3" s="370">
        <v>11</v>
      </c>
      <c r="E3" s="370">
        <v>3</v>
      </c>
      <c r="F3" s="223"/>
      <c r="G3" s="223"/>
      <c r="H3" s="223"/>
      <c r="I3" s="223"/>
      <c r="J3" s="223"/>
      <c r="K3" s="223"/>
      <c r="L3" s="436">
        <f t="shared" ref="L3:L54" si="0">SUM(C3:K3)</f>
        <v>24</v>
      </c>
      <c r="M3" s="433">
        <v>54</v>
      </c>
      <c r="N3" s="370">
        <v>12</v>
      </c>
      <c r="O3" s="370">
        <v>20</v>
      </c>
      <c r="P3" s="370">
        <v>17</v>
      </c>
      <c r="Q3" s="223"/>
      <c r="R3" s="223"/>
      <c r="S3" s="223"/>
      <c r="T3" s="223"/>
      <c r="U3" s="223"/>
      <c r="V3" s="223"/>
      <c r="W3" s="440">
        <f t="shared" ref="W3:W55" si="1">SUM(N3:V3)</f>
        <v>49</v>
      </c>
    </row>
    <row r="4" spans="2:23">
      <c r="B4" s="433">
        <v>2</v>
      </c>
      <c r="C4" s="370">
        <v>4</v>
      </c>
      <c r="D4" s="370">
        <v>16</v>
      </c>
      <c r="E4" s="370">
        <v>9</v>
      </c>
      <c r="F4" s="223"/>
      <c r="G4" s="223"/>
      <c r="H4" s="223"/>
      <c r="I4" s="223"/>
      <c r="J4" s="223"/>
      <c r="K4" s="223"/>
      <c r="L4" s="436">
        <f t="shared" si="0"/>
        <v>29</v>
      </c>
      <c r="M4" s="433">
        <v>55</v>
      </c>
      <c r="N4" s="370">
        <v>20</v>
      </c>
      <c r="O4" s="370">
        <v>40</v>
      </c>
      <c r="P4" s="370">
        <v>21</v>
      </c>
      <c r="Q4" s="223"/>
      <c r="R4" s="223"/>
      <c r="S4" s="223"/>
      <c r="T4" s="223"/>
      <c r="U4" s="223"/>
      <c r="V4" s="223"/>
      <c r="W4" s="440">
        <f t="shared" si="1"/>
        <v>81</v>
      </c>
    </row>
    <row r="5" spans="2:23">
      <c r="B5" s="433">
        <v>3</v>
      </c>
      <c r="C5" s="370">
        <v>14</v>
      </c>
      <c r="D5" s="370">
        <v>21</v>
      </c>
      <c r="E5" s="370">
        <v>8</v>
      </c>
      <c r="F5" s="223"/>
      <c r="G5" s="223"/>
      <c r="H5" s="223"/>
      <c r="I5" s="223"/>
      <c r="J5" s="223"/>
      <c r="K5" s="223"/>
      <c r="L5" s="436">
        <f t="shared" si="0"/>
        <v>43</v>
      </c>
      <c r="M5" s="433">
        <v>56</v>
      </c>
      <c r="N5" s="370">
        <v>11</v>
      </c>
      <c r="O5" s="370">
        <v>25</v>
      </c>
      <c r="P5" s="370">
        <v>8</v>
      </c>
      <c r="Q5" s="223"/>
      <c r="R5" s="223"/>
      <c r="S5" s="223"/>
      <c r="T5" s="223"/>
      <c r="U5" s="223"/>
      <c r="V5" s="223"/>
      <c r="W5" s="440">
        <f t="shared" si="1"/>
        <v>44</v>
      </c>
    </row>
    <row r="6" spans="2:23">
      <c r="B6" s="433">
        <v>4</v>
      </c>
      <c r="C6" s="370">
        <v>12</v>
      </c>
      <c r="D6" s="370">
        <v>22</v>
      </c>
      <c r="E6" s="370">
        <v>10</v>
      </c>
      <c r="F6" s="223"/>
      <c r="G6" s="223"/>
      <c r="H6" s="223"/>
      <c r="I6" s="223"/>
      <c r="J6" s="223"/>
      <c r="K6" s="223"/>
      <c r="L6" s="436">
        <f t="shared" si="0"/>
        <v>44</v>
      </c>
      <c r="M6" s="433">
        <v>57</v>
      </c>
      <c r="N6" s="370">
        <v>10</v>
      </c>
      <c r="O6" s="370">
        <v>24</v>
      </c>
      <c r="P6" s="370">
        <v>16</v>
      </c>
      <c r="Q6" s="223"/>
      <c r="R6" s="223"/>
      <c r="S6" s="223"/>
      <c r="T6" s="223"/>
      <c r="U6" s="223"/>
      <c r="V6" s="223"/>
      <c r="W6" s="440">
        <f t="shared" si="1"/>
        <v>50</v>
      </c>
    </row>
    <row r="7" spans="2:23">
      <c r="B7" s="433">
        <v>5</v>
      </c>
      <c r="C7" s="370">
        <v>5</v>
      </c>
      <c r="D7" s="370">
        <v>15</v>
      </c>
      <c r="E7" s="370">
        <v>6</v>
      </c>
      <c r="F7" s="223"/>
      <c r="G7" s="223"/>
      <c r="H7" s="223"/>
      <c r="I7" s="223"/>
      <c r="J7" s="223"/>
      <c r="K7" s="223"/>
      <c r="L7" s="436">
        <f t="shared" si="0"/>
        <v>26</v>
      </c>
      <c r="M7" s="433">
        <v>58</v>
      </c>
      <c r="N7" s="370">
        <v>12</v>
      </c>
      <c r="O7" s="370">
        <v>39</v>
      </c>
      <c r="P7" s="370">
        <v>20</v>
      </c>
      <c r="Q7" s="223"/>
      <c r="R7" s="223"/>
      <c r="S7" s="223"/>
      <c r="T7" s="223"/>
      <c r="U7" s="223"/>
      <c r="V7" s="223"/>
      <c r="W7" s="440">
        <f t="shared" si="1"/>
        <v>71</v>
      </c>
    </row>
    <row r="8" spans="2:23">
      <c r="B8" s="433">
        <v>6</v>
      </c>
      <c r="C8" s="370">
        <v>14</v>
      </c>
      <c r="D8" s="370">
        <v>18</v>
      </c>
      <c r="E8" s="370">
        <v>10</v>
      </c>
      <c r="F8" s="223"/>
      <c r="G8" s="223"/>
      <c r="H8" s="223"/>
      <c r="I8" s="223"/>
      <c r="J8" s="223"/>
      <c r="K8" s="223"/>
      <c r="L8" s="436">
        <f t="shared" si="0"/>
        <v>42</v>
      </c>
      <c r="M8" s="433">
        <v>59</v>
      </c>
      <c r="N8" s="370">
        <v>11</v>
      </c>
      <c r="O8" s="370">
        <v>26</v>
      </c>
      <c r="P8" s="370">
        <v>16</v>
      </c>
      <c r="Q8" s="223"/>
      <c r="R8" s="223"/>
      <c r="S8" s="223"/>
      <c r="T8" s="223"/>
      <c r="U8" s="223"/>
      <c r="V8" s="223"/>
      <c r="W8" s="440">
        <f t="shared" si="1"/>
        <v>53</v>
      </c>
    </row>
    <row r="9" spans="2:23">
      <c r="B9" s="433">
        <v>7</v>
      </c>
      <c r="C9" s="370">
        <v>13</v>
      </c>
      <c r="D9" s="370">
        <v>16</v>
      </c>
      <c r="E9" s="370">
        <v>13</v>
      </c>
      <c r="F9" s="223"/>
      <c r="G9" s="223"/>
      <c r="H9" s="223"/>
      <c r="I9" s="223"/>
      <c r="J9" s="223"/>
      <c r="K9" s="223"/>
      <c r="L9" s="436">
        <f t="shared" si="0"/>
        <v>42</v>
      </c>
      <c r="M9" s="433">
        <v>60</v>
      </c>
      <c r="N9" s="370">
        <v>12</v>
      </c>
      <c r="O9" s="370">
        <v>20</v>
      </c>
      <c r="P9" s="370">
        <v>8</v>
      </c>
      <c r="Q9" s="223"/>
      <c r="R9" s="223"/>
      <c r="S9" s="223"/>
      <c r="T9" s="223"/>
      <c r="U9" s="223"/>
      <c r="V9" s="223"/>
      <c r="W9" s="440">
        <f t="shared" si="1"/>
        <v>40</v>
      </c>
    </row>
    <row r="10" spans="2:23">
      <c r="B10" s="433">
        <v>8</v>
      </c>
      <c r="C10" s="370">
        <v>7</v>
      </c>
      <c r="D10" s="370">
        <v>18</v>
      </c>
      <c r="E10" s="370">
        <v>9</v>
      </c>
      <c r="F10" s="223"/>
      <c r="G10" s="223"/>
      <c r="H10" s="223"/>
      <c r="I10" s="223"/>
      <c r="J10" s="223"/>
      <c r="K10" s="223"/>
      <c r="L10" s="436">
        <f t="shared" si="0"/>
        <v>34</v>
      </c>
      <c r="M10" s="433">
        <v>61</v>
      </c>
      <c r="N10" s="370">
        <v>7</v>
      </c>
      <c r="O10" s="370">
        <v>29</v>
      </c>
      <c r="P10" s="370">
        <v>7</v>
      </c>
      <c r="Q10" s="223"/>
      <c r="R10" s="223"/>
      <c r="S10" s="223"/>
      <c r="T10" s="223"/>
      <c r="U10" s="223"/>
      <c r="V10" s="223"/>
      <c r="W10" s="440">
        <f t="shared" si="1"/>
        <v>43</v>
      </c>
    </row>
    <row r="11" spans="2:23">
      <c r="B11" s="433">
        <v>9</v>
      </c>
      <c r="C11" s="370">
        <v>4</v>
      </c>
      <c r="D11" s="370">
        <v>14</v>
      </c>
      <c r="E11" s="370">
        <v>11</v>
      </c>
      <c r="F11" s="223"/>
      <c r="G11" s="223"/>
      <c r="H11" s="223"/>
      <c r="I11" s="223"/>
      <c r="J11" s="223"/>
      <c r="K11" s="223"/>
      <c r="L11" s="436">
        <f t="shared" si="0"/>
        <v>29</v>
      </c>
      <c r="M11" s="433">
        <v>62</v>
      </c>
      <c r="N11" s="370">
        <v>9</v>
      </c>
      <c r="O11" s="370">
        <v>29</v>
      </c>
      <c r="P11" s="370">
        <v>4</v>
      </c>
      <c r="Q11" s="223"/>
      <c r="R11" s="223"/>
      <c r="S11" s="223"/>
      <c r="T11" s="223"/>
      <c r="U11" s="223"/>
      <c r="V11" s="223"/>
      <c r="W11" s="440">
        <f t="shared" si="1"/>
        <v>42</v>
      </c>
    </row>
    <row r="12" spans="2:23">
      <c r="B12" s="433">
        <v>10</v>
      </c>
      <c r="C12" s="370">
        <v>7</v>
      </c>
      <c r="D12" s="370">
        <v>14</v>
      </c>
      <c r="E12" s="370">
        <v>10</v>
      </c>
      <c r="F12" s="223"/>
      <c r="G12" s="223"/>
      <c r="H12" s="223"/>
      <c r="I12" s="223"/>
      <c r="J12" s="223"/>
      <c r="K12" s="223"/>
      <c r="L12" s="436">
        <f t="shared" si="0"/>
        <v>31</v>
      </c>
      <c r="M12" s="433">
        <v>63</v>
      </c>
      <c r="N12" s="370">
        <v>11</v>
      </c>
      <c r="O12" s="370">
        <v>17</v>
      </c>
      <c r="P12" s="370">
        <v>12</v>
      </c>
      <c r="Q12" s="223"/>
      <c r="R12" s="223"/>
      <c r="S12" s="223"/>
      <c r="T12" s="223"/>
      <c r="U12" s="223"/>
      <c r="V12" s="223"/>
      <c r="W12" s="440">
        <f t="shared" si="1"/>
        <v>40</v>
      </c>
    </row>
    <row r="13" spans="2:23">
      <c r="B13" s="433">
        <v>11</v>
      </c>
      <c r="C13" s="370">
        <v>11</v>
      </c>
      <c r="D13" s="370">
        <v>15</v>
      </c>
      <c r="E13" s="370">
        <v>4</v>
      </c>
      <c r="F13" s="223"/>
      <c r="G13" s="223"/>
      <c r="H13" s="223"/>
      <c r="I13" s="223"/>
      <c r="J13" s="223"/>
      <c r="K13" s="223"/>
      <c r="L13" s="436">
        <f t="shared" si="0"/>
        <v>30</v>
      </c>
      <c r="M13" s="433">
        <v>64</v>
      </c>
      <c r="N13" s="370">
        <v>6</v>
      </c>
      <c r="O13" s="370">
        <v>18</v>
      </c>
      <c r="P13" s="370">
        <v>7</v>
      </c>
      <c r="Q13" s="223"/>
      <c r="R13" s="223"/>
      <c r="S13" s="223"/>
      <c r="T13" s="223"/>
      <c r="U13" s="223"/>
      <c r="V13" s="223"/>
      <c r="W13" s="440">
        <f t="shared" si="1"/>
        <v>31</v>
      </c>
    </row>
    <row r="14" spans="2:23">
      <c r="B14" s="433">
        <v>12</v>
      </c>
      <c r="C14" s="370">
        <v>10</v>
      </c>
      <c r="D14" s="370">
        <v>19</v>
      </c>
      <c r="E14" s="370">
        <v>9</v>
      </c>
      <c r="F14" s="223"/>
      <c r="G14" s="223"/>
      <c r="H14" s="223"/>
      <c r="I14" s="223"/>
      <c r="J14" s="223"/>
      <c r="K14" s="223"/>
      <c r="L14" s="436">
        <f t="shared" si="0"/>
        <v>38</v>
      </c>
      <c r="M14" s="433">
        <v>65</v>
      </c>
      <c r="N14" s="370">
        <v>6</v>
      </c>
      <c r="O14" s="370">
        <v>17</v>
      </c>
      <c r="P14" s="370">
        <v>11</v>
      </c>
      <c r="Q14" s="223"/>
      <c r="R14" s="223"/>
      <c r="S14" s="223"/>
      <c r="T14" s="223"/>
      <c r="U14" s="223"/>
      <c r="V14" s="223"/>
      <c r="W14" s="440">
        <f t="shared" si="1"/>
        <v>34</v>
      </c>
    </row>
    <row r="15" spans="2:23">
      <c r="B15" s="433">
        <v>13</v>
      </c>
      <c r="C15" s="370">
        <v>10</v>
      </c>
      <c r="D15" s="370">
        <v>19</v>
      </c>
      <c r="E15" s="370">
        <v>12</v>
      </c>
      <c r="F15" s="223"/>
      <c r="G15" s="223"/>
      <c r="H15" s="223"/>
      <c r="I15" s="223"/>
      <c r="J15" s="223"/>
      <c r="K15" s="223"/>
      <c r="L15" s="436">
        <f t="shared" si="0"/>
        <v>41</v>
      </c>
      <c r="M15" s="433">
        <v>66</v>
      </c>
      <c r="N15" s="370">
        <v>6</v>
      </c>
      <c r="O15" s="370">
        <v>20</v>
      </c>
      <c r="P15" s="370">
        <v>14</v>
      </c>
      <c r="Q15" s="223"/>
      <c r="R15" s="223"/>
      <c r="S15" s="223"/>
      <c r="T15" s="223"/>
      <c r="U15" s="223"/>
      <c r="V15" s="223"/>
      <c r="W15" s="440">
        <f t="shared" si="1"/>
        <v>40</v>
      </c>
    </row>
    <row r="16" spans="2:23">
      <c r="B16" s="433">
        <v>14</v>
      </c>
      <c r="C16" s="370">
        <v>13</v>
      </c>
      <c r="D16" s="370">
        <v>15</v>
      </c>
      <c r="E16" s="370">
        <v>10</v>
      </c>
      <c r="F16" s="223"/>
      <c r="G16" s="223"/>
      <c r="H16" s="223"/>
      <c r="I16" s="223"/>
      <c r="J16" s="223"/>
      <c r="K16" s="223"/>
      <c r="L16" s="436">
        <f t="shared" si="0"/>
        <v>38</v>
      </c>
      <c r="M16" s="433">
        <v>67</v>
      </c>
      <c r="N16" s="370">
        <v>13</v>
      </c>
      <c r="O16" s="370">
        <v>27</v>
      </c>
      <c r="P16" s="370">
        <v>13</v>
      </c>
      <c r="Q16" s="223"/>
      <c r="R16" s="223"/>
      <c r="S16" s="223"/>
      <c r="T16" s="223"/>
      <c r="U16" s="223"/>
      <c r="V16" s="223"/>
      <c r="W16" s="440">
        <f t="shared" si="1"/>
        <v>53</v>
      </c>
    </row>
    <row r="17" spans="2:23">
      <c r="B17" s="433">
        <v>15</v>
      </c>
      <c r="C17" s="370">
        <v>4</v>
      </c>
      <c r="D17" s="370">
        <v>18</v>
      </c>
      <c r="E17" s="370">
        <v>8</v>
      </c>
      <c r="F17" s="223"/>
      <c r="G17" s="223"/>
      <c r="H17" s="223"/>
      <c r="I17" s="223"/>
      <c r="J17" s="223"/>
      <c r="K17" s="223"/>
      <c r="L17" s="436">
        <f t="shared" si="0"/>
        <v>30</v>
      </c>
      <c r="M17" s="433">
        <v>68</v>
      </c>
      <c r="N17" s="370">
        <v>10</v>
      </c>
      <c r="O17" s="370">
        <v>20</v>
      </c>
      <c r="P17" s="370">
        <v>7</v>
      </c>
      <c r="Q17" s="223"/>
      <c r="R17" s="223"/>
      <c r="S17" s="223"/>
      <c r="T17" s="223"/>
      <c r="U17" s="223"/>
      <c r="V17" s="223"/>
      <c r="W17" s="440">
        <f t="shared" si="1"/>
        <v>37</v>
      </c>
    </row>
    <row r="18" spans="2:23">
      <c r="B18" s="433">
        <v>16</v>
      </c>
      <c r="C18" s="370">
        <v>8</v>
      </c>
      <c r="D18" s="370">
        <v>29</v>
      </c>
      <c r="E18" s="370">
        <v>7</v>
      </c>
      <c r="F18" s="223"/>
      <c r="G18" s="223"/>
      <c r="H18" s="223"/>
      <c r="I18" s="223"/>
      <c r="J18" s="223"/>
      <c r="K18" s="223"/>
      <c r="L18" s="436">
        <f t="shared" si="0"/>
        <v>44</v>
      </c>
      <c r="M18" s="433">
        <v>69</v>
      </c>
      <c r="N18" s="370">
        <v>8</v>
      </c>
      <c r="O18" s="370">
        <v>24</v>
      </c>
      <c r="P18" s="370">
        <v>13</v>
      </c>
      <c r="Q18" s="223"/>
      <c r="R18" s="223"/>
      <c r="S18" s="223"/>
      <c r="T18" s="223"/>
      <c r="U18" s="223"/>
      <c r="V18" s="223"/>
      <c r="W18" s="440">
        <f t="shared" si="1"/>
        <v>45</v>
      </c>
    </row>
    <row r="19" spans="2:23">
      <c r="B19" s="433">
        <v>17</v>
      </c>
      <c r="C19" s="370">
        <v>4</v>
      </c>
      <c r="D19" s="370">
        <v>24</v>
      </c>
      <c r="E19" s="370">
        <v>4</v>
      </c>
      <c r="F19" s="223"/>
      <c r="G19" s="223"/>
      <c r="H19" s="223"/>
      <c r="I19" s="223"/>
      <c r="J19" s="223"/>
      <c r="K19" s="223"/>
      <c r="L19" s="436">
        <f t="shared" si="0"/>
        <v>32</v>
      </c>
      <c r="M19" s="433">
        <v>70</v>
      </c>
      <c r="N19" s="370">
        <v>11</v>
      </c>
      <c r="O19" s="370">
        <v>18</v>
      </c>
      <c r="P19" s="370">
        <v>18</v>
      </c>
      <c r="Q19" s="223"/>
      <c r="R19" s="223"/>
      <c r="S19" s="223"/>
      <c r="T19" s="223"/>
      <c r="U19" s="223"/>
      <c r="V19" s="223"/>
      <c r="W19" s="440">
        <f t="shared" si="1"/>
        <v>47</v>
      </c>
    </row>
    <row r="20" spans="2:23">
      <c r="B20" s="433">
        <v>18</v>
      </c>
      <c r="C20" s="370">
        <v>8</v>
      </c>
      <c r="D20" s="370">
        <v>25</v>
      </c>
      <c r="E20" s="370">
        <v>11</v>
      </c>
      <c r="F20" s="223"/>
      <c r="G20" s="223"/>
      <c r="H20" s="223"/>
      <c r="I20" s="223"/>
      <c r="J20" s="223"/>
      <c r="K20" s="223"/>
      <c r="L20" s="436">
        <f t="shared" si="0"/>
        <v>44</v>
      </c>
      <c r="M20" s="433">
        <v>71</v>
      </c>
      <c r="N20" s="370">
        <v>6</v>
      </c>
      <c r="O20" s="370">
        <v>29</v>
      </c>
      <c r="P20" s="370">
        <v>16</v>
      </c>
      <c r="Q20" s="223"/>
      <c r="R20" s="223"/>
      <c r="S20" s="223"/>
      <c r="T20" s="223"/>
      <c r="U20" s="223"/>
      <c r="V20" s="223"/>
      <c r="W20" s="440">
        <f t="shared" si="1"/>
        <v>51</v>
      </c>
    </row>
    <row r="21" spans="2:23">
      <c r="B21" s="433">
        <v>19</v>
      </c>
      <c r="C21" s="370">
        <v>8</v>
      </c>
      <c r="D21" s="370">
        <v>18</v>
      </c>
      <c r="E21" s="370">
        <v>6</v>
      </c>
      <c r="F21" s="223"/>
      <c r="G21" s="223"/>
      <c r="H21" s="223"/>
      <c r="I21" s="223"/>
      <c r="J21" s="223"/>
      <c r="K21" s="223"/>
      <c r="L21" s="436">
        <f t="shared" si="0"/>
        <v>32</v>
      </c>
      <c r="M21" s="433">
        <v>72</v>
      </c>
      <c r="N21" s="370">
        <v>11</v>
      </c>
      <c r="O21" s="370">
        <v>35</v>
      </c>
      <c r="P21" s="370">
        <v>14</v>
      </c>
      <c r="Q21" s="223"/>
      <c r="R21" s="223"/>
      <c r="S21" s="223"/>
      <c r="T21" s="223"/>
      <c r="U21" s="223"/>
      <c r="V21" s="223"/>
      <c r="W21" s="440">
        <f t="shared" si="1"/>
        <v>60</v>
      </c>
    </row>
    <row r="22" spans="2:23">
      <c r="B22" s="433">
        <v>20</v>
      </c>
      <c r="C22" s="370">
        <v>6</v>
      </c>
      <c r="D22" s="370">
        <v>23</v>
      </c>
      <c r="E22" s="370">
        <v>10</v>
      </c>
      <c r="F22" s="223"/>
      <c r="G22" s="223"/>
      <c r="H22" s="223"/>
      <c r="I22" s="223"/>
      <c r="J22" s="223"/>
      <c r="K22" s="223"/>
      <c r="L22" s="436">
        <f t="shared" si="0"/>
        <v>39</v>
      </c>
      <c r="M22" s="433">
        <v>73</v>
      </c>
      <c r="N22" s="370">
        <v>10</v>
      </c>
      <c r="O22" s="370">
        <v>35</v>
      </c>
      <c r="P22" s="370">
        <v>11</v>
      </c>
      <c r="Q22" s="223"/>
      <c r="R22" s="223"/>
      <c r="S22" s="223"/>
      <c r="T22" s="223"/>
      <c r="U22" s="223"/>
      <c r="V22" s="223"/>
      <c r="W22" s="440">
        <f t="shared" si="1"/>
        <v>56</v>
      </c>
    </row>
    <row r="23" spans="2:23">
      <c r="B23" s="433">
        <v>21</v>
      </c>
      <c r="C23" s="370">
        <v>14</v>
      </c>
      <c r="D23" s="370">
        <v>39</v>
      </c>
      <c r="E23" s="370">
        <v>16</v>
      </c>
      <c r="F23" s="223"/>
      <c r="G23" s="223"/>
      <c r="H23" s="223"/>
      <c r="I23" s="223"/>
      <c r="J23" s="223"/>
      <c r="K23" s="223"/>
      <c r="L23" s="436">
        <f t="shared" si="0"/>
        <v>69</v>
      </c>
      <c r="M23" s="433">
        <v>74</v>
      </c>
      <c r="N23" s="370">
        <v>3</v>
      </c>
      <c r="O23" s="370">
        <v>18</v>
      </c>
      <c r="P23" s="370">
        <v>7</v>
      </c>
      <c r="Q23" s="223"/>
      <c r="R23" s="223"/>
      <c r="S23" s="223"/>
      <c r="T23" s="223"/>
      <c r="U23" s="223"/>
      <c r="V23" s="223"/>
      <c r="W23" s="440">
        <f t="shared" si="1"/>
        <v>28</v>
      </c>
    </row>
    <row r="24" spans="2:23">
      <c r="B24" s="433">
        <v>22</v>
      </c>
      <c r="C24" s="370">
        <v>9</v>
      </c>
      <c r="D24" s="370">
        <v>43</v>
      </c>
      <c r="E24" s="370">
        <v>18</v>
      </c>
      <c r="F24" s="223"/>
      <c r="G24" s="223"/>
      <c r="H24" s="223"/>
      <c r="I24" s="223"/>
      <c r="J24" s="223"/>
      <c r="K24" s="223"/>
      <c r="L24" s="436">
        <f t="shared" si="0"/>
        <v>70</v>
      </c>
      <c r="M24" s="433">
        <v>75</v>
      </c>
      <c r="N24" s="370">
        <v>7</v>
      </c>
      <c r="O24" s="370">
        <v>21</v>
      </c>
      <c r="P24" s="370">
        <v>7</v>
      </c>
      <c r="Q24" s="223"/>
      <c r="R24" s="223"/>
      <c r="S24" s="223"/>
      <c r="T24" s="223"/>
      <c r="U24" s="223"/>
      <c r="V24" s="223"/>
      <c r="W24" s="440">
        <f t="shared" si="1"/>
        <v>35</v>
      </c>
    </row>
    <row r="25" spans="2:23">
      <c r="B25" s="433">
        <v>23</v>
      </c>
      <c r="C25" s="370">
        <v>14</v>
      </c>
      <c r="D25" s="370">
        <v>29</v>
      </c>
      <c r="E25" s="370">
        <v>18</v>
      </c>
      <c r="F25" s="223"/>
      <c r="G25" s="223"/>
      <c r="H25" s="223"/>
      <c r="I25" s="223"/>
      <c r="J25" s="223"/>
      <c r="K25" s="223"/>
      <c r="L25" s="436">
        <f t="shared" si="0"/>
        <v>61</v>
      </c>
      <c r="M25" s="433">
        <v>76</v>
      </c>
      <c r="N25" s="370">
        <v>3</v>
      </c>
      <c r="O25" s="370">
        <v>19</v>
      </c>
      <c r="P25" s="370">
        <v>5</v>
      </c>
      <c r="Q25" s="223"/>
      <c r="R25" s="223"/>
      <c r="S25" s="223"/>
      <c r="T25" s="223"/>
      <c r="U25" s="223"/>
      <c r="V25" s="223"/>
      <c r="W25" s="440">
        <f t="shared" si="1"/>
        <v>27</v>
      </c>
    </row>
    <row r="26" spans="2:23">
      <c r="B26" s="433">
        <v>24</v>
      </c>
      <c r="C26" s="370">
        <v>15</v>
      </c>
      <c r="D26" s="370">
        <v>48</v>
      </c>
      <c r="E26" s="370">
        <v>17</v>
      </c>
      <c r="F26" s="223"/>
      <c r="G26" s="223"/>
      <c r="H26" s="223"/>
      <c r="I26" s="223"/>
      <c r="J26" s="223"/>
      <c r="K26" s="223"/>
      <c r="L26" s="436">
        <f t="shared" si="0"/>
        <v>80</v>
      </c>
      <c r="M26" s="433">
        <v>77</v>
      </c>
      <c r="N26" s="370">
        <v>4</v>
      </c>
      <c r="O26" s="370">
        <v>21</v>
      </c>
      <c r="P26" s="370">
        <v>9</v>
      </c>
      <c r="Q26" s="223"/>
      <c r="R26" s="223"/>
      <c r="S26" s="223"/>
      <c r="T26" s="223"/>
      <c r="U26" s="223"/>
      <c r="V26" s="223"/>
      <c r="W26" s="440">
        <f t="shared" si="1"/>
        <v>34</v>
      </c>
    </row>
    <row r="27" spans="2:23">
      <c r="B27" s="433">
        <v>25</v>
      </c>
      <c r="C27" s="370">
        <v>9</v>
      </c>
      <c r="D27" s="370">
        <v>42</v>
      </c>
      <c r="E27" s="370">
        <v>19</v>
      </c>
      <c r="F27" s="223"/>
      <c r="G27" s="223"/>
      <c r="H27" s="223"/>
      <c r="I27" s="223"/>
      <c r="J27" s="223"/>
      <c r="K27" s="223"/>
      <c r="L27" s="436">
        <f t="shared" si="0"/>
        <v>70</v>
      </c>
      <c r="M27" s="433">
        <v>78</v>
      </c>
      <c r="N27" s="370">
        <v>8</v>
      </c>
      <c r="O27" s="370">
        <v>25</v>
      </c>
      <c r="P27" s="370">
        <v>12</v>
      </c>
      <c r="Q27" s="223"/>
      <c r="R27" s="223"/>
      <c r="S27" s="223"/>
      <c r="T27" s="223"/>
      <c r="U27" s="223"/>
      <c r="V27" s="223"/>
      <c r="W27" s="440">
        <f t="shared" si="1"/>
        <v>45</v>
      </c>
    </row>
    <row r="28" spans="2:23">
      <c r="B28" s="433">
        <v>26</v>
      </c>
      <c r="C28" s="370">
        <v>3</v>
      </c>
      <c r="D28" s="370">
        <v>43</v>
      </c>
      <c r="E28" s="370">
        <v>20</v>
      </c>
      <c r="F28" s="223"/>
      <c r="G28" s="223"/>
      <c r="H28" s="223"/>
      <c r="I28" s="223"/>
      <c r="J28" s="223"/>
      <c r="K28" s="223"/>
      <c r="L28" s="436">
        <f t="shared" si="0"/>
        <v>66</v>
      </c>
      <c r="M28" s="433">
        <v>79</v>
      </c>
      <c r="N28" s="370">
        <v>5</v>
      </c>
      <c r="O28" s="370">
        <v>13</v>
      </c>
      <c r="P28" s="370">
        <v>7</v>
      </c>
      <c r="Q28" s="223"/>
      <c r="R28" s="223"/>
      <c r="S28" s="223"/>
      <c r="T28" s="223"/>
      <c r="U28" s="223"/>
      <c r="V28" s="223"/>
      <c r="W28" s="440">
        <f t="shared" si="1"/>
        <v>25</v>
      </c>
    </row>
    <row r="29" spans="2:23">
      <c r="B29" s="433">
        <v>27</v>
      </c>
      <c r="C29" s="370">
        <v>7</v>
      </c>
      <c r="D29" s="370">
        <v>42</v>
      </c>
      <c r="E29" s="370">
        <v>13</v>
      </c>
      <c r="F29" s="223"/>
      <c r="G29" s="223"/>
      <c r="H29" s="223"/>
      <c r="I29" s="223"/>
      <c r="J29" s="223"/>
      <c r="K29" s="223"/>
      <c r="L29" s="436">
        <f t="shared" si="0"/>
        <v>62</v>
      </c>
      <c r="M29" s="433">
        <v>80</v>
      </c>
      <c r="N29" s="370">
        <v>9</v>
      </c>
      <c r="O29" s="370">
        <v>14</v>
      </c>
      <c r="P29" s="370">
        <v>8</v>
      </c>
      <c r="Q29" s="223"/>
      <c r="R29" s="223"/>
      <c r="S29" s="223"/>
      <c r="T29" s="223"/>
      <c r="U29" s="223"/>
      <c r="V29" s="223"/>
      <c r="W29" s="440">
        <f t="shared" si="1"/>
        <v>31</v>
      </c>
    </row>
    <row r="30" spans="2:23">
      <c r="B30" s="433">
        <v>28</v>
      </c>
      <c r="C30" s="370">
        <v>3</v>
      </c>
      <c r="D30" s="370">
        <v>55</v>
      </c>
      <c r="E30" s="370">
        <v>18</v>
      </c>
      <c r="F30" s="223"/>
      <c r="G30" s="223"/>
      <c r="H30" s="223"/>
      <c r="I30" s="223"/>
      <c r="J30" s="223"/>
      <c r="K30" s="223"/>
      <c r="L30" s="436">
        <f t="shared" si="0"/>
        <v>76</v>
      </c>
      <c r="M30" s="433">
        <v>81</v>
      </c>
      <c r="N30" s="370">
        <v>3</v>
      </c>
      <c r="O30" s="370">
        <v>12</v>
      </c>
      <c r="P30" s="370">
        <v>8</v>
      </c>
      <c r="Q30" s="223"/>
      <c r="R30" s="223"/>
      <c r="S30" s="223"/>
      <c r="T30" s="223"/>
      <c r="U30" s="223"/>
      <c r="V30" s="223"/>
      <c r="W30" s="440">
        <f t="shared" si="1"/>
        <v>23</v>
      </c>
    </row>
    <row r="31" spans="2:23">
      <c r="B31" s="433">
        <v>29</v>
      </c>
      <c r="C31" s="370">
        <v>12</v>
      </c>
      <c r="D31" s="370">
        <v>34</v>
      </c>
      <c r="E31" s="370">
        <v>16</v>
      </c>
      <c r="F31" s="223"/>
      <c r="G31" s="223"/>
      <c r="H31" s="223"/>
      <c r="I31" s="223"/>
      <c r="J31" s="223"/>
      <c r="K31" s="223"/>
      <c r="L31" s="436">
        <f t="shared" si="0"/>
        <v>62</v>
      </c>
      <c r="M31" s="433">
        <v>82</v>
      </c>
      <c r="N31" s="370">
        <v>6</v>
      </c>
      <c r="O31" s="370">
        <v>14</v>
      </c>
      <c r="P31" s="370">
        <v>8</v>
      </c>
      <c r="Q31" s="223"/>
      <c r="R31" s="223"/>
      <c r="S31" s="223"/>
      <c r="T31" s="223"/>
      <c r="U31" s="223"/>
      <c r="V31" s="223"/>
      <c r="W31" s="440">
        <f t="shared" si="1"/>
        <v>28</v>
      </c>
    </row>
    <row r="32" spans="2:23">
      <c r="B32" s="433">
        <v>30</v>
      </c>
      <c r="C32" s="370">
        <v>6</v>
      </c>
      <c r="D32" s="370">
        <v>28</v>
      </c>
      <c r="E32" s="370">
        <v>16</v>
      </c>
      <c r="F32" s="223"/>
      <c r="G32" s="223"/>
      <c r="H32" s="223"/>
      <c r="I32" s="223"/>
      <c r="J32" s="223"/>
      <c r="K32" s="223"/>
      <c r="L32" s="436">
        <f t="shared" si="0"/>
        <v>50</v>
      </c>
      <c r="M32" s="433">
        <v>83</v>
      </c>
      <c r="N32" s="370">
        <v>7</v>
      </c>
      <c r="O32" s="370">
        <v>10</v>
      </c>
      <c r="P32" s="370">
        <v>8</v>
      </c>
      <c r="Q32" s="223"/>
      <c r="R32" s="223"/>
      <c r="S32" s="223"/>
      <c r="T32" s="223"/>
      <c r="U32" s="223"/>
      <c r="V32" s="223"/>
      <c r="W32" s="440">
        <f t="shared" si="1"/>
        <v>25</v>
      </c>
    </row>
    <row r="33" spans="2:23">
      <c r="B33" s="433">
        <v>31</v>
      </c>
      <c r="C33" s="370">
        <v>11</v>
      </c>
      <c r="D33" s="370">
        <v>27</v>
      </c>
      <c r="E33" s="370">
        <v>15</v>
      </c>
      <c r="F33" s="223"/>
      <c r="G33" s="223"/>
      <c r="H33" s="223"/>
      <c r="I33" s="223"/>
      <c r="J33" s="223"/>
      <c r="K33" s="223"/>
      <c r="L33" s="436">
        <f t="shared" si="0"/>
        <v>53</v>
      </c>
      <c r="M33" s="433">
        <v>84</v>
      </c>
      <c r="N33" s="370">
        <v>4</v>
      </c>
      <c r="O33" s="370">
        <v>13</v>
      </c>
      <c r="P33" s="370">
        <v>6</v>
      </c>
      <c r="Q33" s="223"/>
      <c r="R33" s="223"/>
      <c r="S33" s="223"/>
      <c r="T33" s="223"/>
      <c r="U33" s="223"/>
      <c r="V33" s="223"/>
      <c r="W33" s="440">
        <f t="shared" si="1"/>
        <v>23</v>
      </c>
    </row>
    <row r="34" spans="2:23">
      <c r="B34" s="433">
        <v>32</v>
      </c>
      <c r="C34" s="370">
        <v>8</v>
      </c>
      <c r="D34" s="370">
        <v>20</v>
      </c>
      <c r="E34" s="370">
        <v>16</v>
      </c>
      <c r="F34" s="223"/>
      <c r="G34" s="223"/>
      <c r="H34" s="223"/>
      <c r="I34" s="223"/>
      <c r="J34" s="223"/>
      <c r="K34" s="223"/>
      <c r="L34" s="436">
        <f t="shared" si="0"/>
        <v>44</v>
      </c>
      <c r="M34" s="433">
        <v>85</v>
      </c>
      <c r="N34" s="370">
        <v>3</v>
      </c>
      <c r="O34" s="370">
        <v>10</v>
      </c>
      <c r="P34" s="370">
        <v>11</v>
      </c>
      <c r="Q34" s="223"/>
      <c r="R34" s="223"/>
      <c r="S34" s="223"/>
      <c r="T34" s="223"/>
      <c r="U34" s="223"/>
      <c r="V34" s="223"/>
      <c r="W34" s="440">
        <f t="shared" si="1"/>
        <v>24</v>
      </c>
    </row>
    <row r="35" spans="2:23">
      <c r="B35" s="433">
        <v>33</v>
      </c>
      <c r="C35" s="370">
        <v>8</v>
      </c>
      <c r="D35" s="370">
        <v>18</v>
      </c>
      <c r="E35" s="370">
        <v>17</v>
      </c>
      <c r="F35" s="223"/>
      <c r="G35" s="223"/>
      <c r="H35" s="223"/>
      <c r="I35" s="223"/>
      <c r="J35" s="223"/>
      <c r="K35" s="223"/>
      <c r="L35" s="436">
        <f t="shared" si="0"/>
        <v>43</v>
      </c>
      <c r="M35" s="433">
        <v>86</v>
      </c>
      <c r="N35" s="370">
        <v>3</v>
      </c>
      <c r="O35" s="370">
        <v>10</v>
      </c>
      <c r="P35" s="370">
        <v>7</v>
      </c>
      <c r="Q35" s="223"/>
      <c r="R35" s="223"/>
      <c r="S35" s="223"/>
      <c r="T35" s="223"/>
      <c r="U35" s="223"/>
      <c r="V35" s="223"/>
      <c r="W35" s="440">
        <f t="shared" si="1"/>
        <v>20</v>
      </c>
    </row>
    <row r="36" spans="2:23">
      <c r="B36" s="433">
        <v>34</v>
      </c>
      <c r="C36" s="370">
        <v>12</v>
      </c>
      <c r="D36" s="370">
        <v>27</v>
      </c>
      <c r="E36" s="370">
        <v>17</v>
      </c>
      <c r="F36" s="223"/>
      <c r="G36" s="223"/>
      <c r="H36" s="223"/>
      <c r="I36" s="223"/>
      <c r="J36" s="223"/>
      <c r="K36" s="223"/>
      <c r="L36" s="436">
        <f t="shared" si="0"/>
        <v>56</v>
      </c>
      <c r="M36" s="433">
        <v>87</v>
      </c>
      <c r="N36" s="370">
        <v>5</v>
      </c>
      <c r="O36" s="370">
        <v>5</v>
      </c>
      <c r="P36" s="370">
        <v>2</v>
      </c>
      <c r="Q36" s="223"/>
      <c r="R36" s="223"/>
      <c r="S36" s="223"/>
      <c r="T36" s="223"/>
      <c r="U36" s="223"/>
      <c r="V36" s="223"/>
      <c r="W36" s="440">
        <f t="shared" si="1"/>
        <v>12</v>
      </c>
    </row>
    <row r="37" spans="2:23">
      <c r="B37" s="433">
        <v>35</v>
      </c>
      <c r="C37" s="370">
        <v>13</v>
      </c>
      <c r="D37" s="370">
        <v>20</v>
      </c>
      <c r="E37" s="370">
        <v>15</v>
      </c>
      <c r="F37" s="223"/>
      <c r="G37" s="223"/>
      <c r="H37" s="223"/>
      <c r="I37" s="223"/>
      <c r="J37" s="223"/>
      <c r="K37" s="223"/>
      <c r="L37" s="436">
        <f t="shared" si="0"/>
        <v>48</v>
      </c>
      <c r="M37" s="433">
        <v>88</v>
      </c>
      <c r="N37" s="370">
        <v>1</v>
      </c>
      <c r="O37" s="370">
        <v>6</v>
      </c>
      <c r="P37" s="370">
        <v>4</v>
      </c>
      <c r="Q37" s="223"/>
      <c r="R37" s="223"/>
      <c r="S37" s="223"/>
      <c r="T37" s="223"/>
      <c r="U37" s="223"/>
      <c r="V37" s="223"/>
      <c r="W37" s="440">
        <f t="shared" si="1"/>
        <v>11</v>
      </c>
    </row>
    <row r="38" spans="2:23">
      <c r="B38" s="433">
        <v>36</v>
      </c>
      <c r="C38" s="370">
        <v>19</v>
      </c>
      <c r="D38" s="370">
        <v>29</v>
      </c>
      <c r="E38" s="370">
        <v>15</v>
      </c>
      <c r="F38" s="223"/>
      <c r="G38" s="223"/>
      <c r="H38" s="223"/>
      <c r="I38" s="223"/>
      <c r="J38" s="223"/>
      <c r="K38" s="223"/>
      <c r="L38" s="436">
        <f t="shared" si="0"/>
        <v>63</v>
      </c>
      <c r="M38" s="433">
        <v>89</v>
      </c>
      <c r="N38" s="370">
        <v>1</v>
      </c>
      <c r="O38" s="370">
        <v>5</v>
      </c>
      <c r="P38" s="370">
        <v>5</v>
      </c>
      <c r="Q38" s="223"/>
      <c r="R38" s="223"/>
      <c r="S38" s="223"/>
      <c r="T38" s="223"/>
      <c r="U38" s="223"/>
      <c r="V38" s="223"/>
      <c r="W38" s="440">
        <f t="shared" si="1"/>
        <v>11</v>
      </c>
    </row>
    <row r="39" spans="2:23">
      <c r="B39" s="433">
        <v>37</v>
      </c>
      <c r="C39" s="370">
        <v>16</v>
      </c>
      <c r="D39" s="370">
        <v>19</v>
      </c>
      <c r="E39" s="370">
        <v>10</v>
      </c>
      <c r="F39" s="223"/>
      <c r="G39" s="223"/>
      <c r="H39" s="223"/>
      <c r="I39" s="223"/>
      <c r="J39" s="223"/>
      <c r="K39" s="223"/>
      <c r="L39" s="436">
        <f t="shared" si="0"/>
        <v>45</v>
      </c>
      <c r="M39" s="433">
        <v>90</v>
      </c>
      <c r="N39" s="370">
        <v>2</v>
      </c>
      <c r="O39" s="370">
        <v>7</v>
      </c>
      <c r="P39" s="370">
        <v>1</v>
      </c>
      <c r="Q39" s="223"/>
      <c r="R39" s="223"/>
      <c r="S39" s="223"/>
      <c r="T39" s="223"/>
      <c r="U39" s="223"/>
      <c r="V39" s="223"/>
      <c r="W39" s="440">
        <f t="shared" si="1"/>
        <v>10</v>
      </c>
    </row>
    <row r="40" spans="2:23">
      <c r="B40" s="433">
        <v>38</v>
      </c>
      <c r="C40" s="370">
        <v>16</v>
      </c>
      <c r="D40" s="370">
        <v>38</v>
      </c>
      <c r="E40" s="370">
        <v>15</v>
      </c>
      <c r="F40" s="223"/>
      <c r="G40" s="223"/>
      <c r="H40" s="223"/>
      <c r="I40" s="223"/>
      <c r="J40" s="223"/>
      <c r="K40" s="223"/>
      <c r="L40" s="436">
        <f t="shared" si="0"/>
        <v>69</v>
      </c>
      <c r="M40" s="433">
        <v>91</v>
      </c>
      <c r="N40" s="370">
        <v>3</v>
      </c>
      <c r="O40" s="370">
        <v>7</v>
      </c>
      <c r="P40" s="370">
        <v>0</v>
      </c>
      <c r="Q40" s="223"/>
      <c r="R40" s="223"/>
      <c r="S40" s="223"/>
      <c r="T40" s="223"/>
      <c r="U40" s="223"/>
      <c r="V40" s="223"/>
      <c r="W40" s="440">
        <f t="shared" si="1"/>
        <v>10</v>
      </c>
    </row>
    <row r="41" spans="2:23">
      <c r="B41" s="433">
        <v>39</v>
      </c>
      <c r="C41" s="370">
        <v>16</v>
      </c>
      <c r="D41" s="370">
        <v>31</v>
      </c>
      <c r="E41" s="370">
        <v>16</v>
      </c>
      <c r="F41" s="223"/>
      <c r="G41" s="223"/>
      <c r="H41" s="223"/>
      <c r="I41" s="223"/>
      <c r="J41" s="223"/>
      <c r="K41" s="223"/>
      <c r="L41" s="436">
        <f t="shared" si="0"/>
        <v>63</v>
      </c>
      <c r="M41" s="433">
        <v>92</v>
      </c>
      <c r="N41" s="370">
        <v>2</v>
      </c>
      <c r="O41" s="370">
        <v>3</v>
      </c>
      <c r="P41" s="370">
        <v>0</v>
      </c>
      <c r="Q41" s="223"/>
      <c r="R41" s="223"/>
      <c r="S41" s="223"/>
      <c r="T41" s="223"/>
      <c r="U41" s="223"/>
      <c r="V41" s="223"/>
      <c r="W41" s="440">
        <f t="shared" si="1"/>
        <v>5</v>
      </c>
    </row>
    <row r="42" spans="2:23">
      <c r="B42" s="433">
        <v>40</v>
      </c>
      <c r="C42" s="370">
        <v>15</v>
      </c>
      <c r="D42" s="370">
        <v>30</v>
      </c>
      <c r="E42" s="370">
        <v>17</v>
      </c>
      <c r="F42" s="223"/>
      <c r="G42" s="223"/>
      <c r="H42" s="223"/>
      <c r="I42" s="223"/>
      <c r="J42" s="223"/>
      <c r="K42" s="223"/>
      <c r="L42" s="436">
        <f t="shared" si="0"/>
        <v>62</v>
      </c>
      <c r="M42" s="433">
        <v>93</v>
      </c>
      <c r="N42" s="370">
        <v>0</v>
      </c>
      <c r="O42" s="370">
        <v>3</v>
      </c>
      <c r="P42" s="370">
        <v>1</v>
      </c>
      <c r="Q42" s="223"/>
      <c r="R42" s="223"/>
      <c r="S42" s="223"/>
      <c r="T42" s="223"/>
      <c r="U42" s="223"/>
      <c r="V42" s="223"/>
      <c r="W42" s="440">
        <f t="shared" si="1"/>
        <v>4</v>
      </c>
    </row>
    <row r="43" spans="2:23">
      <c r="B43" s="433">
        <v>41</v>
      </c>
      <c r="C43" s="370">
        <v>17</v>
      </c>
      <c r="D43" s="370">
        <v>33</v>
      </c>
      <c r="E43" s="370">
        <v>13</v>
      </c>
      <c r="F43" s="223"/>
      <c r="G43" s="223"/>
      <c r="H43" s="223"/>
      <c r="I43" s="223"/>
      <c r="J43" s="223"/>
      <c r="K43" s="223"/>
      <c r="L43" s="436">
        <f t="shared" si="0"/>
        <v>63</v>
      </c>
      <c r="M43" s="433">
        <v>94</v>
      </c>
      <c r="N43" s="370">
        <v>1</v>
      </c>
      <c r="O43" s="370">
        <v>1</v>
      </c>
      <c r="P43" s="370">
        <v>1</v>
      </c>
      <c r="Q43" s="223"/>
      <c r="R43" s="223"/>
      <c r="S43" s="223"/>
      <c r="T43" s="223"/>
      <c r="U43" s="223"/>
      <c r="V43" s="223"/>
      <c r="W43" s="440">
        <f t="shared" si="1"/>
        <v>3</v>
      </c>
    </row>
    <row r="44" spans="2:23">
      <c r="B44" s="433">
        <v>42</v>
      </c>
      <c r="C44" s="370">
        <v>16</v>
      </c>
      <c r="D44" s="370">
        <v>24</v>
      </c>
      <c r="E44" s="370">
        <v>18</v>
      </c>
      <c r="F44" s="223"/>
      <c r="G44" s="223"/>
      <c r="H44" s="223"/>
      <c r="I44" s="223"/>
      <c r="J44" s="223"/>
      <c r="K44" s="223"/>
      <c r="L44" s="436">
        <f t="shared" si="0"/>
        <v>58</v>
      </c>
      <c r="M44" s="433">
        <v>95</v>
      </c>
      <c r="N44" s="370">
        <v>0</v>
      </c>
      <c r="O44" s="370">
        <v>1</v>
      </c>
      <c r="P44" s="370">
        <v>0</v>
      </c>
      <c r="Q44" s="223"/>
      <c r="R44" s="223"/>
      <c r="S44" s="223"/>
      <c r="T44" s="223"/>
      <c r="U44" s="223"/>
      <c r="V44" s="223"/>
      <c r="W44" s="440">
        <f t="shared" si="1"/>
        <v>1</v>
      </c>
    </row>
    <row r="45" spans="2:23">
      <c r="B45" s="433">
        <v>43</v>
      </c>
      <c r="C45" s="370">
        <v>14</v>
      </c>
      <c r="D45" s="370">
        <v>26</v>
      </c>
      <c r="E45" s="370">
        <v>16</v>
      </c>
      <c r="F45" s="223"/>
      <c r="G45" s="223"/>
      <c r="H45" s="223"/>
      <c r="I45" s="223"/>
      <c r="J45" s="223"/>
      <c r="K45" s="223"/>
      <c r="L45" s="436">
        <f t="shared" si="0"/>
        <v>56</v>
      </c>
      <c r="M45" s="433">
        <v>96</v>
      </c>
      <c r="N45" s="370">
        <v>0</v>
      </c>
      <c r="O45" s="370">
        <v>1</v>
      </c>
      <c r="P45" s="370">
        <v>0</v>
      </c>
      <c r="Q45" s="223"/>
      <c r="R45" s="223"/>
      <c r="S45" s="223"/>
      <c r="T45" s="223"/>
      <c r="U45" s="223"/>
      <c r="V45" s="223"/>
      <c r="W45" s="440">
        <f t="shared" si="1"/>
        <v>1</v>
      </c>
    </row>
    <row r="46" spans="2:23">
      <c r="B46" s="433">
        <v>44</v>
      </c>
      <c r="C46" s="370">
        <v>16</v>
      </c>
      <c r="D46" s="370">
        <v>24</v>
      </c>
      <c r="E46" s="370">
        <v>21</v>
      </c>
      <c r="F46" s="223"/>
      <c r="G46" s="223"/>
      <c r="H46" s="223"/>
      <c r="I46" s="223"/>
      <c r="J46" s="223"/>
      <c r="K46" s="223"/>
      <c r="L46" s="436">
        <f t="shared" si="0"/>
        <v>61</v>
      </c>
      <c r="M46" s="433">
        <v>97</v>
      </c>
      <c r="N46" s="370">
        <v>1</v>
      </c>
      <c r="O46" s="370">
        <v>0</v>
      </c>
      <c r="P46" s="370">
        <v>0</v>
      </c>
      <c r="Q46" s="223"/>
      <c r="R46" s="223"/>
      <c r="S46" s="223"/>
      <c r="T46" s="223"/>
      <c r="U46" s="223"/>
      <c r="V46" s="223"/>
      <c r="W46" s="440">
        <f t="shared" si="1"/>
        <v>1</v>
      </c>
    </row>
    <row r="47" spans="2:23">
      <c r="B47" s="433">
        <v>45</v>
      </c>
      <c r="C47" s="370">
        <v>13</v>
      </c>
      <c r="D47" s="370">
        <v>33</v>
      </c>
      <c r="E47" s="370">
        <v>15</v>
      </c>
      <c r="F47" s="223"/>
      <c r="G47" s="223"/>
      <c r="H47" s="223"/>
      <c r="I47" s="223"/>
      <c r="J47" s="223"/>
      <c r="K47" s="223"/>
      <c r="L47" s="436">
        <f t="shared" si="0"/>
        <v>61</v>
      </c>
      <c r="M47" s="433">
        <v>98</v>
      </c>
      <c r="N47" s="370">
        <v>0</v>
      </c>
      <c r="O47" s="370">
        <v>1</v>
      </c>
      <c r="P47" s="370">
        <v>0</v>
      </c>
      <c r="Q47" s="223"/>
      <c r="R47" s="223"/>
      <c r="S47" s="223"/>
      <c r="T47" s="223"/>
      <c r="U47" s="223"/>
      <c r="V47" s="223"/>
      <c r="W47" s="440">
        <f t="shared" si="1"/>
        <v>1</v>
      </c>
    </row>
    <row r="48" spans="2:23">
      <c r="B48" s="433">
        <v>46</v>
      </c>
      <c r="C48" s="370">
        <v>14</v>
      </c>
      <c r="D48" s="370">
        <v>35</v>
      </c>
      <c r="E48" s="370">
        <v>19</v>
      </c>
      <c r="F48" s="223"/>
      <c r="G48" s="223"/>
      <c r="H48" s="223"/>
      <c r="I48" s="223"/>
      <c r="J48" s="223"/>
      <c r="K48" s="223"/>
      <c r="L48" s="436">
        <f t="shared" si="0"/>
        <v>68</v>
      </c>
      <c r="M48" s="433">
        <v>99</v>
      </c>
      <c r="N48" s="370">
        <v>0</v>
      </c>
      <c r="O48" s="370">
        <v>0</v>
      </c>
      <c r="P48" s="370">
        <v>0</v>
      </c>
      <c r="Q48" s="223"/>
      <c r="R48" s="223"/>
      <c r="S48" s="223"/>
      <c r="T48" s="223"/>
      <c r="U48" s="223"/>
      <c r="V48" s="223"/>
      <c r="W48" s="440">
        <f t="shared" si="1"/>
        <v>0</v>
      </c>
    </row>
    <row r="49" spans="2:23">
      <c r="B49" s="433">
        <v>47</v>
      </c>
      <c r="C49" s="370">
        <v>18</v>
      </c>
      <c r="D49" s="370">
        <v>30</v>
      </c>
      <c r="E49" s="370">
        <v>21</v>
      </c>
      <c r="F49" s="223"/>
      <c r="G49" s="223"/>
      <c r="H49" s="223"/>
      <c r="I49" s="223"/>
      <c r="J49" s="223"/>
      <c r="K49" s="223"/>
      <c r="L49" s="436">
        <f t="shared" si="0"/>
        <v>69</v>
      </c>
      <c r="M49" s="433">
        <v>100</v>
      </c>
      <c r="N49" s="370">
        <v>0</v>
      </c>
      <c r="O49" s="370">
        <v>1</v>
      </c>
      <c r="P49" s="370">
        <v>0</v>
      </c>
      <c r="Q49" s="223"/>
      <c r="R49" s="223"/>
      <c r="S49" s="223"/>
      <c r="T49" s="223"/>
      <c r="U49" s="223"/>
      <c r="V49" s="223"/>
      <c r="W49" s="440">
        <f t="shared" si="1"/>
        <v>1</v>
      </c>
    </row>
    <row r="50" spans="2:23">
      <c r="B50" s="433">
        <v>48</v>
      </c>
      <c r="C50" s="370">
        <v>15</v>
      </c>
      <c r="D50" s="370">
        <v>29</v>
      </c>
      <c r="E50" s="370">
        <v>16</v>
      </c>
      <c r="F50" s="223"/>
      <c r="G50" s="223"/>
      <c r="H50" s="223"/>
      <c r="I50" s="223"/>
      <c r="J50" s="223"/>
      <c r="K50" s="223"/>
      <c r="L50" s="436">
        <f t="shared" si="0"/>
        <v>60</v>
      </c>
      <c r="M50" s="433">
        <v>101</v>
      </c>
      <c r="N50" s="370">
        <v>0</v>
      </c>
      <c r="O50" s="370">
        <v>1</v>
      </c>
      <c r="P50" s="370">
        <v>0</v>
      </c>
      <c r="Q50" s="223"/>
      <c r="R50" s="223"/>
      <c r="S50" s="223"/>
      <c r="T50" s="223"/>
      <c r="U50" s="223"/>
      <c r="V50" s="223"/>
      <c r="W50" s="440">
        <f t="shared" si="1"/>
        <v>1</v>
      </c>
    </row>
    <row r="51" spans="2:23">
      <c r="B51" s="433">
        <v>49</v>
      </c>
      <c r="C51" s="370">
        <v>18</v>
      </c>
      <c r="D51" s="370">
        <v>26</v>
      </c>
      <c r="E51" s="370">
        <v>14</v>
      </c>
      <c r="F51" s="223"/>
      <c r="G51" s="223"/>
      <c r="H51" s="223"/>
      <c r="I51" s="223"/>
      <c r="J51" s="223"/>
      <c r="K51" s="223"/>
      <c r="L51" s="436">
        <f t="shared" si="0"/>
        <v>58</v>
      </c>
      <c r="M51" s="433">
        <v>102</v>
      </c>
      <c r="N51" s="370">
        <v>0</v>
      </c>
      <c r="O51" s="370">
        <v>0</v>
      </c>
      <c r="P51" s="370">
        <v>0</v>
      </c>
      <c r="Q51" s="223"/>
      <c r="R51" s="223"/>
      <c r="S51" s="223"/>
      <c r="T51" s="223"/>
      <c r="U51" s="223"/>
      <c r="V51" s="223"/>
      <c r="W51" s="440">
        <f t="shared" si="1"/>
        <v>0</v>
      </c>
    </row>
    <row r="52" spans="2:23">
      <c r="B52" s="433">
        <v>50</v>
      </c>
      <c r="C52" s="370">
        <v>22</v>
      </c>
      <c r="D52" s="370">
        <v>30</v>
      </c>
      <c r="E52" s="370">
        <v>32</v>
      </c>
      <c r="F52" s="223"/>
      <c r="G52" s="223"/>
      <c r="H52" s="223"/>
      <c r="I52" s="223"/>
      <c r="J52" s="223"/>
      <c r="K52" s="223"/>
      <c r="L52" s="436">
        <f t="shared" si="0"/>
        <v>84</v>
      </c>
      <c r="M52" s="433">
        <v>103</v>
      </c>
      <c r="N52" s="370">
        <v>0</v>
      </c>
      <c r="O52" s="370">
        <v>0</v>
      </c>
      <c r="P52" s="370">
        <v>0</v>
      </c>
      <c r="Q52" s="223"/>
      <c r="R52" s="223"/>
      <c r="S52" s="223"/>
      <c r="T52" s="223"/>
      <c r="U52" s="223"/>
      <c r="V52" s="223"/>
      <c r="W52" s="440">
        <f t="shared" si="1"/>
        <v>0</v>
      </c>
    </row>
    <row r="53" spans="2:23">
      <c r="B53" s="433">
        <v>51</v>
      </c>
      <c r="C53" s="370">
        <v>12</v>
      </c>
      <c r="D53" s="370">
        <v>39</v>
      </c>
      <c r="E53" s="370">
        <v>21</v>
      </c>
      <c r="F53" s="223"/>
      <c r="G53" s="223"/>
      <c r="H53" s="223"/>
      <c r="I53" s="223"/>
      <c r="J53" s="223"/>
      <c r="K53" s="223"/>
      <c r="L53" s="436">
        <f t="shared" si="0"/>
        <v>72</v>
      </c>
      <c r="M53" s="432" t="s">
        <v>51</v>
      </c>
      <c r="N53" s="370">
        <v>0</v>
      </c>
      <c r="O53" s="370">
        <v>0</v>
      </c>
      <c r="P53" s="370">
        <v>0</v>
      </c>
      <c r="Q53" s="223"/>
      <c r="R53" s="223"/>
      <c r="S53" s="223"/>
      <c r="T53" s="223"/>
      <c r="U53" s="223"/>
      <c r="V53" s="223"/>
      <c r="W53" s="440">
        <f t="shared" si="1"/>
        <v>0</v>
      </c>
    </row>
    <row r="54" spans="2:23">
      <c r="B54" s="434">
        <v>52</v>
      </c>
      <c r="C54" s="370">
        <v>20</v>
      </c>
      <c r="D54" s="370">
        <v>42</v>
      </c>
      <c r="E54" s="370">
        <v>18</v>
      </c>
      <c r="F54" s="224"/>
      <c r="G54" s="224"/>
      <c r="H54" s="224"/>
      <c r="I54" s="224"/>
      <c r="J54" s="224"/>
      <c r="K54" s="224"/>
      <c r="L54" s="436">
        <f t="shared" si="0"/>
        <v>80</v>
      </c>
      <c r="M54" s="432" t="s">
        <v>54</v>
      </c>
      <c r="N54" s="370">
        <v>0</v>
      </c>
      <c r="O54" s="370">
        <v>0</v>
      </c>
      <c r="P54" s="370">
        <v>0</v>
      </c>
      <c r="Q54" s="225"/>
      <c r="R54" s="225"/>
      <c r="S54" s="225"/>
      <c r="T54" s="225"/>
      <c r="U54" s="225"/>
      <c r="V54" s="225"/>
      <c r="W54" s="440">
        <f t="shared" si="1"/>
        <v>0</v>
      </c>
    </row>
    <row r="55" spans="2:23">
      <c r="B55" s="89"/>
      <c r="C55" s="88"/>
      <c r="D55" s="88"/>
      <c r="E55" s="88"/>
      <c r="F55" s="88"/>
      <c r="G55" s="88"/>
      <c r="H55" s="88"/>
      <c r="I55" s="88"/>
      <c r="J55" s="88"/>
      <c r="K55" s="88"/>
      <c r="L55" s="90"/>
      <c r="M55" s="438" t="s">
        <v>52</v>
      </c>
      <c r="N55" s="439">
        <f>SUM(N2:N54,C2:C54)</f>
        <v>900</v>
      </c>
      <c r="O55" s="439">
        <f>SUM(O2:O54,D2:D54)</f>
        <v>2201</v>
      </c>
      <c r="P55" s="437">
        <f>SUM(P2:P54,E2:E54)</f>
        <v>1113</v>
      </c>
      <c r="Q55" s="437"/>
      <c r="R55" s="437"/>
      <c r="S55" s="437"/>
      <c r="T55" s="437"/>
      <c r="U55" s="437"/>
      <c r="V55" s="437"/>
      <c r="W55" s="441">
        <f t="shared" si="1"/>
        <v>4214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  <ignoredError sqref="L3:L54 W2:W52" formulaRange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B1:W55"/>
  <sheetViews>
    <sheetView view="pageLayout" zoomScale="70" zoomScaleNormal="100" zoomScalePageLayoutView="70" workbookViewId="0">
      <selection activeCell="S24" sqref="S24"/>
    </sheetView>
  </sheetViews>
  <sheetFormatPr defaultColWidth="7.625" defaultRowHeight="13.5"/>
  <cols>
    <col min="1" max="1" width="7.625" style="48"/>
    <col min="2" max="2" width="7.625" style="49" customWidth="1"/>
    <col min="3" max="12" width="7.625" style="50" customWidth="1"/>
    <col min="13" max="16384" width="7.625" style="48"/>
  </cols>
  <sheetData>
    <row r="1" spans="2:23">
      <c r="B1" s="432" t="s">
        <v>53</v>
      </c>
      <c r="C1" s="435" t="s">
        <v>39</v>
      </c>
      <c r="D1" s="435" t="s">
        <v>20</v>
      </c>
      <c r="E1" s="435" t="s">
        <v>21</v>
      </c>
      <c r="F1" s="435"/>
      <c r="G1" s="435"/>
      <c r="H1" s="435"/>
      <c r="I1" s="435"/>
      <c r="J1" s="435"/>
      <c r="K1" s="435"/>
      <c r="L1" s="435" t="s">
        <v>1</v>
      </c>
      <c r="M1" s="432" t="s">
        <v>53</v>
      </c>
      <c r="N1" s="435" t="s">
        <v>39</v>
      </c>
      <c r="O1" s="435" t="s">
        <v>20</v>
      </c>
      <c r="P1" s="435" t="s">
        <v>21</v>
      </c>
      <c r="Q1" s="435"/>
      <c r="R1" s="435"/>
      <c r="S1" s="435"/>
      <c r="T1" s="435"/>
      <c r="U1" s="435"/>
      <c r="V1" s="435"/>
      <c r="W1" s="435" t="s">
        <v>1</v>
      </c>
    </row>
    <row r="2" spans="2:23">
      <c r="B2" s="433" t="s">
        <v>78</v>
      </c>
      <c r="C2" s="370">
        <v>6</v>
      </c>
      <c r="D2" s="370">
        <v>8</v>
      </c>
      <c r="E2" s="370">
        <v>1</v>
      </c>
      <c r="F2" s="223"/>
      <c r="G2" s="223"/>
      <c r="H2" s="223"/>
      <c r="I2" s="223"/>
      <c r="J2" s="223"/>
      <c r="K2" s="223"/>
      <c r="L2" s="436">
        <f>SUM(C2:K2)</f>
        <v>15</v>
      </c>
      <c r="M2" s="433">
        <v>53</v>
      </c>
      <c r="N2" s="370">
        <v>13</v>
      </c>
      <c r="O2" s="370">
        <v>37</v>
      </c>
      <c r="P2" s="370">
        <v>11</v>
      </c>
      <c r="Q2" s="223"/>
      <c r="R2" s="223"/>
      <c r="S2" s="223"/>
      <c r="T2" s="223"/>
      <c r="U2" s="223"/>
      <c r="V2" s="223"/>
      <c r="W2" s="436">
        <f>SUM(N2:V2)</f>
        <v>61</v>
      </c>
    </row>
    <row r="3" spans="2:23">
      <c r="B3" s="433">
        <v>1</v>
      </c>
      <c r="C3" s="370">
        <v>9</v>
      </c>
      <c r="D3" s="370">
        <v>14</v>
      </c>
      <c r="E3" s="370">
        <v>6</v>
      </c>
      <c r="F3" s="223"/>
      <c r="G3" s="223"/>
      <c r="H3" s="223"/>
      <c r="I3" s="223"/>
      <c r="J3" s="223"/>
      <c r="K3" s="223"/>
      <c r="L3" s="436">
        <f t="shared" ref="L3:L54" si="0">SUM(C3:K3)</f>
        <v>29</v>
      </c>
      <c r="M3" s="433">
        <v>54</v>
      </c>
      <c r="N3" s="370">
        <v>7</v>
      </c>
      <c r="O3" s="370">
        <v>30</v>
      </c>
      <c r="P3" s="370">
        <v>12</v>
      </c>
      <c r="Q3" s="223"/>
      <c r="R3" s="223"/>
      <c r="S3" s="223"/>
      <c r="T3" s="223"/>
      <c r="U3" s="223"/>
      <c r="V3" s="223"/>
      <c r="W3" s="436">
        <f t="shared" ref="W3:W55" si="1">SUM(N3:V3)</f>
        <v>49</v>
      </c>
    </row>
    <row r="4" spans="2:23">
      <c r="B4" s="433">
        <v>2</v>
      </c>
      <c r="C4" s="370">
        <v>7</v>
      </c>
      <c r="D4" s="370">
        <v>19</v>
      </c>
      <c r="E4" s="370">
        <v>8</v>
      </c>
      <c r="F4" s="223"/>
      <c r="G4" s="223"/>
      <c r="H4" s="223"/>
      <c r="I4" s="223"/>
      <c r="J4" s="223"/>
      <c r="K4" s="223"/>
      <c r="L4" s="436">
        <f t="shared" si="0"/>
        <v>34</v>
      </c>
      <c r="M4" s="433">
        <v>55</v>
      </c>
      <c r="N4" s="370">
        <v>16</v>
      </c>
      <c r="O4" s="370">
        <v>27</v>
      </c>
      <c r="P4" s="370">
        <v>11</v>
      </c>
      <c r="Q4" s="223"/>
      <c r="R4" s="223"/>
      <c r="S4" s="223"/>
      <c r="T4" s="223"/>
      <c r="U4" s="223"/>
      <c r="V4" s="223"/>
      <c r="W4" s="436">
        <f t="shared" si="1"/>
        <v>54</v>
      </c>
    </row>
    <row r="5" spans="2:23">
      <c r="B5" s="433">
        <v>3</v>
      </c>
      <c r="C5" s="370">
        <v>7</v>
      </c>
      <c r="D5" s="370">
        <v>19</v>
      </c>
      <c r="E5" s="370">
        <v>5</v>
      </c>
      <c r="F5" s="223"/>
      <c r="G5" s="223"/>
      <c r="H5" s="223"/>
      <c r="I5" s="223"/>
      <c r="J5" s="223"/>
      <c r="K5" s="223"/>
      <c r="L5" s="436">
        <f t="shared" si="0"/>
        <v>31</v>
      </c>
      <c r="M5" s="433">
        <v>56</v>
      </c>
      <c r="N5" s="370">
        <v>12</v>
      </c>
      <c r="O5" s="370">
        <v>25</v>
      </c>
      <c r="P5" s="370">
        <v>10</v>
      </c>
      <c r="Q5" s="223"/>
      <c r="R5" s="223"/>
      <c r="S5" s="223"/>
      <c r="T5" s="223"/>
      <c r="U5" s="223"/>
      <c r="V5" s="223"/>
      <c r="W5" s="436">
        <f t="shared" si="1"/>
        <v>47</v>
      </c>
    </row>
    <row r="6" spans="2:23">
      <c r="B6" s="433">
        <v>4</v>
      </c>
      <c r="C6" s="370">
        <v>9</v>
      </c>
      <c r="D6" s="370">
        <v>16</v>
      </c>
      <c r="E6" s="370">
        <v>6</v>
      </c>
      <c r="F6" s="223"/>
      <c r="G6" s="223"/>
      <c r="H6" s="223"/>
      <c r="I6" s="223"/>
      <c r="J6" s="223"/>
      <c r="K6" s="223"/>
      <c r="L6" s="436">
        <f t="shared" si="0"/>
        <v>31</v>
      </c>
      <c r="M6" s="433">
        <v>57</v>
      </c>
      <c r="N6" s="370">
        <v>11</v>
      </c>
      <c r="O6" s="370">
        <v>19</v>
      </c>
      <c r="P6" s="370">
        <v>12</v>
      </c>
      <c r="Q6" s="223"/>
      <c r="R6" s="223"/>
      <c r="S6" s="223"/>
      <c r="T6" s="223"/>
      <c r="U6" s="223"/>
      <c r="V6" s="223"/>
      <c r="W6" s="436">
        <f t="shared" si="1"/>
        <v>42</v>
      </c>
    </row>
    <row r="7" spans="2:23">
      <c r="B7" s="433">
        <v>5</v>
      </c>
      <c r="C7" s="370">
        <v>8</v>
      </c>
      <c r="D7" s="370">
        <v>10</v>
      </c>
      <c r="E7" s="370">
        <v>8</v>
      </c>
      <c r="F7" s="223"/>
      <c r="G7" s="223"/>
      <c r="H7" s="223"/>
      <c r="I7" s="223"/>
      <c r="J7" s="223"/>
      <c r="K7" s="223"/>
      <c r="L7" s="436">
        <f t="shared" si="0"/>
        <v>26</v>
      </c>
      <c r="M7" s="433">
        <v>58</v>
      </c>
      <c r="N7" s="370">
        <v>15</v>
      </c>
      <c r="O7" s="370">
        <v>26</v>
      </c>
      <c r="P7" s="370">
        <v>13</v>
      </c>
      <c r="Q7" s="223"/>
      <c r="R7" s="223"/>
      <c r="S7" s="223"/>
      <c r="T7" s="223"/>
      <c r="U7" s="223"/>
      <c r="V7" s="223"/>
      <c r="W7" s="436">
        <f t="shared" si="1"/>
        <v>54</v>
      </c>
    </row>
    <row r="8" spans="2:23">
      <c r="B8" s="433">
        <v>6</v>
      </c>
      <c r="C8" s="370">
        <v>16</v>
      </c>
      <c r="D8" s="370">
        <v>18</v>
      </c>
      <c r="E8" s="370">
        <v>12</v>
      </c>
      <c r="F8" s="223"/>
      <c r="G8" s="223"/>
      <c r="H8" s="223"/>
      <c r="I8" s="223"/>
      <c r="J8" s="223"/>
      <c r="K8" s="223"/>
      <c r="L8" s="436">
        <f t="shared" si="0"/>
        <v>46</v>
      </c>
      <c r="M8" s="433">
        <v>59</v>
      </c>
      <c r="N8" s="370">
        <v>9</v>
      </c>
      <c r="O8" s="370">
        <v>24</v>
      </c>
      <c r="P8" s="370">
        <v>10</v>
      </c>
      <c r="Q8" s="223"/>
      <c r="R8" s="223"/>
      <c r="S8" s="223"/>
      <c r="T8" s="223"/>
      <c r="U8" s="223"/>
      <c r="V8" s="223"/>
      <c r="W8" s="436">
        <f t="shared" si="1"/>
        <v>43</v>
      </c>
    </row>
    <row r="9" spans="2:23">
      <c r="B9" s="433">
        <v>7</v>
      </c>
      <c r="C9" s="370">
        <v>12</v>
      </c>
      <c r="D9" s="370">
        <v>19</v>
      </c>
      <c r="E9" s="370">
        <v>5</v>
      </c>
      <c r="F9" s="223"/>
      <c r="G9" s="223"/>
      <c r="H9" s="223"/>
      <c r="I9" s="223"/>
      <c r="J9" s="223"/>
      <c r="K9" s="223"/>
      <c r="L9" s="436">
        <f t="shared" si="0"/>
        <v>36</v>
      </c>
      <c r="M9" s="433">
        <v>60</v>
      </c>
      <c r="N9" s="370">
        <v>10</v>
      </c>
      <c r="O9" s="370">
        <v>19</v>
      </c>
      <c r="P9" s="370">
        <v>14</v>
      </c>
      <c r="Q9" s="223"/>
      <c r="R9" s="223"/>
      <c r="S9" s="223"/>
      <c r="T9" s="223"/>
      <c r="U9" s="223"/>
      <c r="V9" s="223"/>
      <c r="W9" s="436">
        <f t="shared" si="1"/>
        <v>43</v>
      </c>
    </row>
    <row r="10" spans="2:23">
      <c r="B10" s="433">
        <v>8</v>
      </c>
      <c r="C10" s="370">
        <v>9</v>
      </c>
      <c r="D10" s="370">
        <v>7</v>
      </c>
      <c r="E10" s="370">
        <v>9</v>
      </c>
      <c r="F10" s="223"/>
      <c r="G10" s="223"/>
      <c r="H10" s="223"/>
      <c r="I10" s="223"/>
      <c r="J10" s="223"/>
      <c r="K10" s="223"/>
      <c r="L10" s="436">
        <f t="shared" si="0"/>
        <v>25</v>
      </c>
      <c r="M10" s="433">
        <v>61</v>
      </c>
      <c r="N10" s="370">
        <v>6</v>
      </c>
      <c r="O10" s="370">
        <v>24</v>
      </c>
      <c r="P10" s="370">
        <v>8</v>
      </c>
      <c r="Q10" s="223"/>
      <c r="R10" s="223"/>
      <c r="S10" s="223"/>
      <c r="T10" s="223"/>
      <c r="U10" s="223"/>
      <c r="V10" s="223"/>
      <c r="W10" s="436">
        <f t="shared" si="1"/>
        <v>38</v>
      </c>
    </row>
    <row r="11" spans="2:23">
      <c r="B11" s="433">
        <v>9</v>
      </c>
      <c r="C11" s="370">
        <v>13</v>
      </c>
      <c r="D11" s="370">
        <v>12</v>
      </c>
      <c r="E11" s="370">
        <v>12</v>
      </c>
      <c r="F11" s="223"/>
      <c r="G11" s="223"/>
      <c r="H11" s="223"/>
      <c r="I11" s="223"/>
      <c r="J11" s="223"/>
      <c r="K11" s="223"/>
      <c r="L11" s="436">
        <f t="shared" si="0"/>
        <v>37</v>
      </c>
      <c r="M11" s="433">
        <v>62</v>
      </c>
      <c r="N11" s="370">
        <v>5</v>
      </c>
      <c r="O11" s="370">
        <v>30</v>
      </c>
      <c r="P11" s="370">
        <v>8</v>
      </c>
      <c r="Q11" s="223"/>
      <c r="R11" s="223"/>
      <c r="S11" s="223"/>
      <c r="T11" s="223"/>
      <c r="U11" s="223"/>
      <c r="V11" s="223"/>
      <c r="W11" s="436">
        <f t="shared" si="1"/>
        <v>43</v>
      </c>
    </row>
    <row r="12" spans="2:23">
      <c r="B12" s="433">
        <v>10</v>
      </c>
      <c r="C12" s="370">
        <v>11</v>
      </c>
      <c r="D12" s="370">
        <v>17</v>
      </c>
      <c r="E12" s="370">
        <v>6</v>
      </c>
      <c r="F12" s="223"/>
      <c r="G12" s="223"/>
      <c r="H12" s="223"/>
      <c r="I12" s="223"/>
      <c r="J12" s="223"/>
      <c r="K12" s="223"/>
      <c r="L12" s="436">
        <f t="shared" si="0"/>
        <v>34</v>
      </c>
      <c r="M12" s="433">
        <v>63</v>
      </c>
      <c r="N12" s="370">
        <v>14</v>
      </c>
      <c r="O12" s="370">
        <v>18</v>
      </c>
      <c r="P12" s="370">
        <v>10</v>
      </c>
      <c r="Q12" s="223"/>
      <c r="R12" s="223"/>
      <c r="S12" s="223"/>
      <c r="T12" s="223"/>
      <c r="U12" s="223"/>
      <c r="V12" s="223"/>
      <c r="W12" s="436">
        <f t="shared" si="1"/>
        <v>42</v>
      </c>
    </row>
    <row r="13" spans="2:23">
      <c r="B13" s="433">
        <v>11</v>
      </c>
      <c r="C13" s="370">
        <v>16</v>
      </c>
      <c r="D13" s="370">
        <v>13</v>
      </c>
      <c r="E13" s="370">
        <v>5</v>
      </c>
      <c r="F13" s="223"/>
      <c r="G13" s="223"/>
      <c r="H13" s="223"/>
      <c r="I13" s="223"/>
      <c r="J13" s="223"/>
      <c r="K13" s="223"/>
      <c r="L13" s="436">
        <f t="shared" si="0"/>
        <v>34</v>
      </c>
      <c r="M13" s="433">
        <v>64</v>
      </c>
      <c r="N13" s="370">
        <v>9</v>
      </c>
      <c r="O13" s="370">
        <v>9</v>
      </c>
      <c r="P13" s="370">
        <v>13</v>
      </c>
      <c r="Q13" s="223"/>
      <c r="R13" s="223"/>
      <c r="S13" s="223"/>
      <c r="T13" s="223"/>
      <c r="U13" s="223"/>
      <c r="V13" s="223"/>
      <c r="W13" s="436">
        <f t="shared" si="1"/>
        <v>31</v>
      </c>
    </row>
    <row r="14" spans="2:23">
      <c r="B14" s="433">
        <v>12</v>
      </c>
      <c r="C14" s="370">
        <v>8</v>
      </c>
      <c r="D14" s="370">
        <v>14</v>
      </c>
      <c r="E14" s="370">
        <v>9</v>
      </c>
      <c r="F14" s="223"/>
      <c r="G14" s="223"/>
      <c r="H14" s="223"/>
      <c r="I14" s="223"/>
      <c r="J14" s="223"/>
      <c r="K14" s="223"/>
      <c r="L14" s="436">
        <f t="shared" si="0"/>
        <v>31</v>
      </c>
      <c r="M14" s="433">
        <v>65</v>
      </c>
      <c r="N14" s="370">
        <v>4</v>
      </c>
      <c r="O14" s="370">
        <v>22</v>
      </c>
      <c r="P14" s="370">
        <v>5</v>
      </c>
      <c r="Q14" s="223"/>
      <c r="R14" s="223"/>
      <c r="S14" s="223"/>
      <c r="T14" s="223"/>
      <c r="U14" s="223"/>
      <c r="V14" s="223"/>
      <c r="W14" s="436">
        <f t="shared" si="1"/>
        <v>31</v>
      </c>
    </row>
    <row r="15" spans="2:23">
      <c r="B15" s="433">
        <v>13</v>
      </c>
      <c r="C15" s="370">
        <v>3</v>
      </c>
      <c r="D15" s="370">
        <v>10</v>
      </c>
      <c r="E15" s="370">
        <v>6</v>
      </c>
      <c r="F15" s="223"/>
      <c r="G15" s="223"/>
      <c r="H15" s="223"/>
      <c r="I15" s="223"/>
      <c r="J15" s="223"/>
      <c r="K15" s="223"/>
      <c r="L15" s="436">
        <f t="shared" si="0"/>
        <v>19</v>
      </c>
      <c r="M15" s="433">
        <v>66</v>
      </c>
      <c r="N15" s="370">
        <v>12</v>
      </c>
      <c r="O15" s="370">
        <v>26</v>
      </c>
      <c r="P15" s="370">
        <v>8</v>
      </c>
      <c r="Q15" s="223"/>
      <c r="R15" s="223"/>
      <c r="S15" s="223"/>
      <c r="T15" s="223"/>
      <c r="U15" s="223"/>
      <c r="V15" s="223"/>
      <c r="W15" s="436">
        <f t="shared" si="1"/>
        <v>46</v>
      </c>
    </row>
    <row r="16" spans="2:23">
      <c r="B16" s="433">
        <v>14</v>
      </c>
      <c r="C16" s="370">
        <v>11</v>
      </c>
      <c r="D16" s="370">
        <v>12</v>
      </c>
      <c r="E16" s="370">
        <v>9</v>
      </c>
      <c r="F16" s="223"/>
      <c r="G16" s="223"/>
      <c r="H16" s="223"/>
      <c r="I16" s="223"/>
      <c r="J16" s="223"/>
      <c r="K16" s="223"/>
      <c r="L16" s="436">
        <f t="shared" si="0"/>
        <v>32</v>
      </c>
      <c r="M16" s="433">
        <v>67</v>
      </c>
      <c r="N16" s="370">
        <v>6</v>
      </c>
      <c r="O16" s="370">
        <v>15</v>
      </c>
      <c r="P16" s="370">
        <v>8</v>
      </c>
      <c r="Q16" s="223"/>
      <c r="R16" s="223"/>
      <c r="S16" s="223"/>
      <c r="T16" s="223"/>
      <c r="U16" s="223"/>
      <c r="V16" s="223"/>
      <c r="W16" s="436">
        <f t="shared" si="1"/>
        <v>29</v>
      </c>
    </row>
    <row r="17" spans="2:23">
      <c r="B17" s="433">
        <v>15</v>
      </c>
      <c r="C17" s="370">
        <v>6</v>
      </c>
      <c r="D17" s="370">
        <v>11</v>
      </c>
      <c r="E17" s="370">
        <v>7</v>
      </c>
      <c r="F17" s="223"/>
      <c r="G17" s="223"/>
      <c r="H17" s="223"/>
      <c r="I17" s="223"/>
      <c r="J17" s="223"/>
      <c r="K17" s="223"/>
      <c r="L17" s="436">
        <f t="shared" si="0"/>
        <v>24</v>
      </c>
      <c r="M17" s="433">
        <v>68</v>
      </c>
      <c r="N17" s="370">
        <v>10</v>
      </c>
      <c r="O17" s="370">
        <v>28</v>
      </c>
      <c r="P17" s="370">
        <v>12</v>
      </c>
      <c r="Q17" s="223"/>
      <c r="R17" s="223"/>
      <c r="S17" s="223"/>
      <c r="T17" s="223"/>
      <c r="U17" s="223"/>
      <c r="V17" s="223"/>
      <c r="W17" s="436">
        <f t="shared" si="1"/>
        <v>50</v>
      </c>
    </row>
    <row r="18" spans="2:23">
      <c r="B18" s="433">
        <v>16</v>
      </c>
      <c r="C18" s="370">
        <v>4</v>
      </c>
      <c r="D18" s="370">
        <v>11</v>
      </c>
      <c r="E18" s="370">
        <v>2</v>
      </c>
      <c r="F18" s="223"/>
      <c r="G18" s="223"/>
      <c r="H18" s="223"/>
      <c r="I18" s="223"/>
      <c r="J18" s="223"/>
      <c r="K18" s="223"/>
      <c r="L18" s="436">
        <f t="shared" si="0"/>
        <v>17</v>
      </c>
      <c r="M18" s="433">
        <v>69</v>
      </c>
      <c r="N18" s="370">
        <v>11</v>
      </c>
      <c r="O18" s="370">
        <v>24</v>
      </c>
      <c r="P18" s="370">
        <v>10</v>
      </c>
      <c r="Q18" s="223"/>
      <c r="R18" s="223"/>
      <c r="S18" s="223"/>
      <c r="T18" s="223"/>
      <c r="U18" s="223"/>
      <c r="V18" s="223"/>
      <c r="W18" s="436">
        <f t="shared" si="1"/>
        <v>45</v>
      </c>
    </row>
    <row r="19" spans="2:23">
      <c r="B19" s="433">
        <v>17</v>
      </c>
      <c r="C19" s="370">
        <v>6</v>
      </c>
      <c r="D19" s="370">
        <v>15</v>
      </c>
      <c r="E19" s="370">
        <v>8</v>
      </c>
      <c r="F19" s="223"/>
      <c r="G19" s="223"/>
      <c r="H19" s="223"/>
      <c r="I19" s="223"/>
      <c r="J19" s="223"/>
      <c r="K19" s="223"/>
      <c r="L19" s="436">
        <f t="shared" si="0"/>
        <v>29</v>
      </c>
      <c r="M19" s="433">
        <v>70</v>
      </c>
      <c r="N19" s="370">
        <v>8</v>
      </c>
      <c r="O19" s="370">
        <v>24</v>
      </c>
      <c r="P19" s="370">
        <v>9</v>
      </c>
      <c r="Q19" s="223"/>
      <c r="R19" s="223"/>
      <c r="S19" s="223"/>
      <c r="T19" s="223"/>
      <c r="U19" s="223"/>
      <c r="V19" s="223"/>
      <c r="W19" s="436">
        <f t="shared" si="1"/>
        <v>41</v>
      </c>
    </row>
    <row r="20" spans="2:23">
      <c r="B20" s="433">
        <v>18</v>
      </c>
      <c r="C20" s="370">
        <v>8</v>
      </c>
      <c r="D20" s="370">
        <v>19</v>
      </c>
      <c r="E20" s="370">
        <v>5</v>
      </c>
      <c r="F20" s="223"/>
      <c r="G20" s="223"/>
      <c r="H20" s="223"/>
      <c r="I20" s="223"/>
      <c r="J20" s="223"/>
      <c r="K20" s="223"/>
      <c r="L20" s="436">
        <f t="shared" si="0"/>
        <v>32</v>
      </c>
      <c r="M20" s="433">
        <v>71</v>
      </c>
      <c r="N20" s="370">
        <v>3</v>
      </c>
      <c r="O20" s="370">
        <v>30</v>
      </c>
      <c r="P20" s="370">
        <v>16</v>
      </c>
      <c r="Q20" s="223"/>
      <c r="R20" s="223"/>
      <c r="S20" s="223"/>
      <c r="T20" s="223"/>
      <c r="U20" s="223"/>
      <c r="V20" s="223"/>
      <c r="W20" s="436">
        <f t="shared" si="1"/>
        <v>49</v>
      </c>
    </row>
    <row r="21" spans="2:23">
      <c r="B21" s="433">
        <v>19</v>
      </c>
      <c r="C21" s="370">
        <v>8</v>
      </c>
      <c r="D21" s="370">
        <v>18</v>
      </c>
      <c r="E21" s="370">
        <v>10</v>
      </c>
      <c r="F21" s="223"/>
      <c r="G21" s="223"/>
      <c r="H21" s="223"/>
      <c r="I21" s="223"/>
      <c r="J21" s="223"/>
      <c r="K21" s="223"/>
      <c r="L21" s="436">
        <f t="shared" si="0"/>
        <v>36</v>
      </c>
      <c r="M21" s="433">
        <v>72</v>
      </c>
      <c r="N21" s="370">
        <v>6</v>
      </c>
      <c r="O21" s="370">
        <v>28</v>
      </c>
      <c r="P21" s="370">
        <v>9</v>
      </c>
      <c r="Q21" s="223"/>
      <c r="R21" s="223"/>
      <c r="S21" s="223"/>
      <c r="T21" s="223"/>
      <c r="U21" s="223"/>
      <c r="V21" s="223"/>
      <c r="W21" s="436">
        <f t="shared" si="1"/>
        <v>43</v>
      </c>
    </row>
    <row r="22" spans="2:23">
      <c r="B22" s="433">
        <v>20</v>
      </c>
      <c r="C22" s="370">
        <v>9</v>
      </c>
      <c r="D22" s="370">
        <v>12</v>
      </c>
      <c r="E22" s="370">
        <v>17</v>
      </c>
      <c r="F22" s="223"/>
      <c r="G22" s="223"/>
      <c r="H22" s="223"/>
      <c r="I22" s="223"/>
      <c r="J22" s="223"/>
      <c r="K22" s="223"/>
      <c r="L22" s="436">
        <f t="shared" si="0"/>
        <v>38</v>
      </c>
      <c r="M22" s="433">
        <v>73</v>
      </c>
      <c r="N22" s="370">
        <v>12</v>
      </c>
      <c r="O22" s="370">
        <v>42</v>
      </c>
      <c r="P22" s="370">
        <v>13</v>
      </c>
      <c r="Q22" s="223"/>
      <c r="R22" s="223"/>
      <c r="S22" s="223"/>
      <c r="T22" s="223"/>
      <c r="U22" s="223"/>
      <c r="V22" s="223"/>
      <c r="W22" s="436">
        <f t="shared" si="1"/>
        <v>67</v>
      </c>
    </row>
    <row r="23" spans="2:23">
      <c r="B23" s="433">
        <v>21</v>
      </c>
      <c r="C23" s="370">
        <v>5</v>
      </c>
      <c r="D23" s="370">
        <v>24</v>
      </c>
      <c r="E23" s="370">
        <v>14</v>
      </c>
      <c r="F23" s="223"/>
      <c r="G23" s="223"/>
      <c r="H23" s="223"/>
      <c r="I23" s="223"/>
      <c r="J23" s="223"/>
      <c r="K23" s="223"/>
      <c r="L23" s="436">
        <f t="shared" si="0"/>
        <v>43</v>
      </c>
      <c r="M23" s="433">
        <v>74</v>
      </c>
      <c r="N23" s="370">
        <v>9</v>
      </c>
      <c r="O23" s="370">
        <v>18</v>
      </c>
      <c r="P23" s="370">
        <v>10</v>
      </c>
      <c r="Q23" s="223"/>
      <c r="R23" s="223"/>
      <c r="S23" s="223"/>
      <c r="T23" s="223"/>
      <c r="U23" s="223"/>
      <c r="V23" s="223"/>
      <c r="W23" s="436">
        <f t="shared" si="1"/>
        <v>37</v>
      </c>
    </row>
    <row r="24" spans="2:23">
      <c r="B24" s="433">
        <v>22</v>
      </c>
      <c r="C24" s="370">
        <v>13</v>
      </c>
      <c r="D24" s="370">
        <v>17</v>
      </c>
      <c r="E24" s="370">
        <v>16</v>
      </c>
      <c r="F24" s="223"/>
      <c r="G24" s="223"/>
      <c r="H24" s="223"/>
      <c r="I24" s="223"/>
      <c r="J24" s="223"/>
      <c r="K24" s="223"/>
      <c r="L24" s="436">
        <f t="shared" si="0"/>
        <v>46</v>
      </c>
      <c r="M24" s="433">
        <v>75</v>
      </c>
      <c r="N24" s="370">
        <v>5</v>
      </c>
      <c r="O24" s="370">
        <v>11</v>
      </c>
      <c r="P24" s="370">
        <v>4</v>
      </c>
      <c r="Q24" s="223"/>
      <c r="R24" s="223"/>
      <c r="S24" s="223"/>
      <c r="T24" s="223"/>
      <c r="U24" s="223"/>
      <c r="V24" s="223"/>
      <c r="W24" s="436">
        <f t="shared" si="1"/>
        <v>20</v>
      </c>
    </row>
    <row r="25" spans="2:23">
      <c r="B25" s="433">
        <v>23</v>
      </c>
      <c r="C25" s="370">
        <v>9</v>
      </c>
      <c r="D25" s="370">
        <v>23</v>
      </c>
      <c r="E25" s="370">
        <v>12</v>
      </c>
      <c r="F25" s="223"/>
      <c r="G25" s="223"/>
      <c r="H25" s="223"/>
      <c r="I25" s="223"/>
      <c r="J25" s="223"/>
      <c r="K25" s="223"/>
      <c r="L25" s="436">
        <f t="shared" si="0"/>
        <v>44</v>
      </c>
      <c r="M25" s="433">
        <v>76</v>
      </c>
      <c r="N25" s="370">
        <v>7</v>
      </c>
      <c r="O25" s="370">
        <v>22</v>
      </c>
      <c r="P25" s="370">
        <v>9</v>
      </c>
      <c r="Q25" s="223"/>
      <c r="R25" s="223"/>
      <c r="S25" s="223"/>
      <c r="T25" s="223"/>
      <c r="U25" s="223"/>
      <c r="V25" s="223"/>
      <c r="W25" s="436">
        <f t="shared" si="1"/>
        <v>38</v>
      </c>
    </row>
    <row r="26" spans="2:23">
      <c r="B26" s="433">
        <v>24</v>
      </c>
      <c r="C26" s="370">
        <v>6</v>
      </c>
      <c r="D26" s="370">
        <v>15</v>
      </c>
      <c r="E26" s="370">
        <v>13</v>
      </c>
      <c r="F26" s="223"/>
      <c r="G26" s="223"/>
      <c r="H26" s="223"/>
      <c r="I26" s="223"/>
      <c r="J26" s="223"/>
      <c r="K26" s="223"/>
      <c r="L26" s="436">
        <f t="shared" si="0"/>
        <v>34</v>
      </c>
      <c r="M26" s="433">
        <v>77</v>
      </c>
      <c r="N26" s="370">
        <v>10</v>
      </c>
      <c r="O26" s="370">
        <v>13</v>
      </c>
      <c r="P26" s="370">
        <v>13</v>
      </c>
      <c r="Q26" s="223"/>
      <c r="R26" s="223"/>
      <c r="S26" s="223"/>
      <c r="T26" s="223"/>
      <c r="U26" s="223"/>
      <c r="V26" s="223"/>
      <c r="W26" s="436">
        <f t="shared" si="1"/>
        <v>36</v>
      </c>
    </row>
    <row r="27" spans="2:23">
      <c r="B27" s="433">
        <v>25</v>
      </c>
      <c r="C27" s="370">
        <v>9</v>
      </c>
      <c r="D27" s="370">
        <v>15</v>
      </c>
      <c r="E27" s="370">
        <v>13</v>
      </c>
      <c r="F27" s="223"/>
      <c r="G27" s="223"/>
      <c r="H27" s="223"/>
      <c r="I27" s="223"/>
      <c r="J27" s="223"/>
      <c r="K27" s="223"/>
      <c r="L27" s="436">
        <f t="shared" si="0"/>
        <v>37</v>
      </c>
      <c r="M27" s="433">
        <v>78</v>
      </c>
      <c r="N27" s="370">
        <v>7</v>
      </c>
      <c r="O27" s="370">
        <v>21</v>
      </c>
      <c r="P27" s="370">
        <v>15</v>
      </c>
      <c r="Q27" s="223"/>
      <c r="R27" s="223"/>
      <c r="S27" s="223"/>
      <c r="T27" s="223"/>
      <c r="U27" s="223"/>
      <c r="V27" s="223"/>
      <c r="W27" s="436">
        <f t="shared" si="1"/>
        <v>43</v>
      </c>
    </row>
    <row r="28" spans="2:23">
      <c r="B28" s="433">
        <v>26</v>
      </c>
      <c r="C28" s="370">
        <v>7</v>
      </c>
      <c r="D28" s="370">
        <v>21</v>
      </c>
      <c r="E28" s="370">
        <v>9</v>
      </c>
      <c r="F28" s="223"/>
      <c r="G28" s="223"/>
      <c r="H28" s="223"/>
      <c r="I28" s="223"/>
      <c r="J28" s="223"/>
      <c r="K28" s="223"/>
      <c r="L28" s="436">
        <f t="shared" si="0"/>
        <v>37</v>
      </c>
      <c r="M28" s="433">
        <v>79</v>
      </c>
      <c r="N28" s="370">
        <v>14</v>
      </c>
      <c r="O28" s="370">
        <v>17</v>
      </c>
      <c r="P28" s="370">
        <v>12</v>
      </c>
      <c r="Q28" s="223"/>
      <c r="R28" s="223"/>
      <c r="S28" s="223"/>
      <c r="T28" s="223"/>
      <c r="U28" s="223"/>
      <c r="V28" s="223"/>
      <c r="W28" s="436">
        <f t="shared" si="1"/>
        <v>43</v>
      </c>
    </row>
    <row r="29" spans="2:23">
      <c r="B29" s="433">
        <v>27</v>
      </c>
      <c r="C29" s="370">
        <v>8</v>
      </c>
      <c r="D29" s="370">
        <v>20</v>
      </c>
      <c r="E29" s="370">
        <v>7</v>
      </c>
      <c r="F29" s="223"/>
      <c r="G29" s="223"/>
      <c r="H29" s="223"/>
      <c r="I29" s="223"/>
      <c r="J29" s="223"/>
      <c r="K29" s="223"/>
      <c r="L29" s="436">
        <f t="shared" si="0"/>
        <v>35</v>
      </c>
      <c r="M29" s="433">
        <v>80</v>
      </c>
      <c r="N29" s="370">
        <v>9</v>
      </c>
      <c r="O29" s="370">
        <v>22</v>
      </c>
      <c r="P29" s="370">
        <v>14</v>
      </c>
      <c r="Q29" s="223"/>
      <c r="R29" s="223"/>
      <c r="S29" s="223"/>
      <c r="T29" s="223"/>
      <c r="U29" s="223"/>
      <c r="V29" s="223"/>
      <c r="W29" s="436">
        <f t="shared" si="1"/>
        <v>45</v>
      </c>
    </row>
    <row r="30" spans="2:23">
      <c r="B30" s="433">
        <v>28</v>
      </c>
      <c r="C30" s="370">
        <v>13</v>
      </c>
      <c r="D30" s="370">
        <v>16</v>
      </c>
      <c r="E30" s="370">
        <v>12</v>
      </c>
      <c r="F30" s="223"/>
      <c r="G30" s="223"/>
      <c r="H30" s="223"/>
      <c r="I30" s="223"/>
      <c r="J30" s="223"/>
      <c r="K30" s="223"/>
      <c r="L30" s="436">
        <f t="shared" si="0"/>
        <v>41</v>
      </c>
      <c r="M30" s="433">
        <v>81</v>
      </c>
      <c r="N30" s="370">
        <v>14</v>
      </c>
      <c r="O30" s="370">
        <v>11</v>
      </c>
      <c r="P30" s="370">
        <v>7</v>
      </c>
      <c r="Q30" s="223"/>
      <c r="R30" s="223"/>
      <c r="S30" s="223"/>
      <c r="T30" s="223"/>
      <c r="U30" s="223"/>
      <c r="V30" s="223"/>
      <c r="W30" s="436">
        <f t="shared" si="1"/>
        <v>32</v>
      </c>
    </row>
    <row r="31" spans="2:23">
      <c r="B31" s="433">
        <v>29</v>
      </c>
      <c r="C31" s="370">
        <v>7</v>
      </c>
      <c r="D31" s="370">
        <v>18</v>
      </c>
      <c r="E31" s="370">
        <v>17</v>
      </c>
      <c r="F31" s="223"/>
      <c r="G31" s="223"/>
      <c r="H31" s="223"/>
      <c r="I31" s="223"/>
      <c r="J31" s="223"/>
      <c r="K31" s="223"/>
      <c r="L31" s="436">
        <f t="shared" si="0"/>
        <v>42</v>
      </c>
      <c r="M31" s="433">
        <v>82</v>
      </c>
      <c r="N31" s="370">
        <v>6</v>
      </c>
      <c r="O31" s="370">
        <v>18</v>
      </c>
      <c r="P31" s="370">
        <v>11</v>
      </c>
      <c r="Q31" s="223"/>
      <c r="R31" s="223"/>
      <c r="S31" s="223"/>
      <c r="T31" s="223"/>
      <c r="U31" s="223"/>
      <c r="V31" s="223"/>
      <c r="W31" s="436">
        <f t="shared" si="1"/>
        <v>35</v>
      </c>
    </row>
    <row r="32" spans="2:23">
      <c r="B32" s="433">
        <v>30</v>
      </c>
      <c r="C32" s="370">
        <v>6</v>
      </c>
      <c r="D32" s="370">
        <v>14</v>
      </c>
      <c r="E32" s="370">
        <v>8</v>
      </c>
      <c r="F32" s="223"/>
      <c r="G32" s="223"/>
      <c r="H32" s="223"/>
      <c r="I32" s="223"/>
      <c r="J32" s="223"/>
      <c r="K32" s="223"/>
      <c r="L32" s="436">
        <f t="shared" si="0"/>
        <v>28</v>
      </c>
      <c r="M32" s="433">
        <v>83</v>
      </c>
      <c r="N32" s="370">
        <v>5</v>
      </c>
      <c r="O32" s="370">
        <v>11</v>
      </c>
      <c r="P32" s="370">
        <v>5</v>
      </c>
      <c r="Q32" s="223"/>
      <c r="R32" s="223"/>
      <c r="S32" s="223"/>
      <c r="T32" s="223"/>
      <c r="U32" s="223"/>
      <c r="V32" s="223"/>
      <c r="W32" s="436">
        <f t="shared" si="1"/>
        <v>21</v>
      </c>
    </row>
    <row r="33" spans="2:23">
      <c r="B33" s="433">
        <v>31</v>
      </c>
      <c r="C33" s="370">
        <v>8</v>
      </c>
      <c r="D33" s="370">
        <v>18</v>
      </c>
      <c r="E33" s="370">
        <v>16</v>
      </c>
      <c r="F33" s="223"/>
      <c r="G33" s="223"/>
      <c r="H33" s="223"/>
      <c r="I33" s="223"/>
      <c r="J33" s="223"/>
      <c r="K33" s="223"/>
      <c r="L33" s="436">
        <f t="shared" si="0"/>
        <v>42</v>
      </c>
      <c r="M33" s="433">
        <v>84</v>
      </c>
      <c r="N33" s="370">
        <v>5</v>
      </c>
      <c r="O33" s="370">
        <v>24</v>
      </c>
      <c r="P33" s="370">
        <v>5</v>
      </c>
      <c r="Q33" s="223"/>
      <c r="R33" s="223"/>
      <c r="S33" s="223"/>
      <c r="T33" s="223"/>
      <c r="U33" s="223"/>
      <c r="V33" s="223"/>
      <c r="W33" s="436">
        <f t="shared" si="1"/>
        <v>34</v>
      </c>
    </row>
    <row r="34" spans="2:23">
      <c r="B34" s="433">
        <v>32</v>
      </c>
      <c r="C34" s="370">
        <v>10</v>
      </c>
      <c r="D34" s="370">
        <v>23</v>
      </c>
      <c r="E34" s="370">
        <v>8</v>
      </c>
      <c r="F34" s="223"/>
      <c r="G34" s="223"/>
      <c r="H34" s="223"/>
      <c r="I34" s="223"/>
      <c r="J34" s="223"/>
      <c r="K34" s="223"/>
      <c r="L34" s="436">
        <f t="shared" si="0"/>
        <v>41</v>
      </c>
      <c r="M34" s="433">
        <v>85</v>
      </c>
      <c r="N34" s="370">
        <v>15</v>
      </c>
      <c r="O34" s="370">
        <v>13</v>
      </c>
      <c r="P34" s="370">
        <v>10</v>
      </c>
      <c r="Q34" s="223"/>
      <c r="R34" s="223"/>
      <c r="S34" s="223"/>
      <c r="T34" s="223"/>
      <c r="U34" s="223"/>
      <c r="V34" s="223"/>
      <c r="W34" s="436">
        <f t="shared" si="1"/>
        <v>38</v>
      </c>
    </row>
    <row r="35" spans="2:23">
      <c r="B35" s="433">
        <v>33</v>
      </c>
      <c r="C35" s="370">
        <v>12</v>
      </c>
      <c r="D35" s="370">
        <v>22</v>
      </c>
      <c r="E35" s="370">
        <v>15</v>
      </c>
      <c r="F35" s="223"/>
      <c r="G35" s="223"/>
      <c r="H35" s="223"/>
      <c r="I35" s="223"/>
      <c r="J35" s="223"/>
      <c r="K35" s="223"/>
      <c r="L35" s="436">
        <f t="shared" si="0"/>
        <v>49</v>
      </c>
      <c r="M35" s="433">
        <v>86</v>
      </c>
      <c r="N35" s="370">
        <v>9</v>
      </c>
      <c r="O35" s="370">
        <v>5</v>
      </c>
      <c r="P35" s="370">
        <v>9</v>
      </c>
      <c r="Q35" s="223"/>
      <c r="R35" s="223"/>
      <c r="S35" s="223"/>
      <c r="T35" s="223"/>
      <c r="U35" s="223"/>
      <c r="V35" s="223"/>
      <c r="W35" s="436">
        <f t="shared" si="1"/>
        <v>23</v>
      </c>
    </row>
    <row r="36" spans="2:23">
      <c r="B36" s="433">
        <v>34</v>
      </c>
      <c r="C36" s="370">
        <v>10</v>
      </c>
      <c r="D36" s="370">
        <v>20</v>
      </c>
      <c r="E36" s="370">
        <v>17</v>
      </c>
      <c r="F36" s="223"/>
      <c r="G36" s="223"/>
      <c r="H36" s="223"/>
      <c r="I36" s="223"/>
      <c r="J36" s="223"/>
      <c r="K36" s="223"/>
      <c r="L36" s="436">
        <f t="shared" si="0"/>
        <v>47</v>
      </c>
      <c r="M36" s="433">
        <v>87</v>
      </c>
      <c r="N36" s="370">
        <v>6</v>
      </c>
      <c r="O36" s="370">
        <v>12</v>
      </c>
      <c r="P36" s="370">
        <v>8</v>
      </c>
      <c r="Q36" s="223"/>
      <c r="R36" s="223"/>
      <c r="S36" s="223"/>
      <c r="T36" s="223"/>
      <c r="U36" s="223"/>
      <c r="V36" s="223"/>
      <c r="W36" s="436">
        <f t="shared" si="1"/>
        <v>26</v>
      </c>
    </row>
    <row r="37" spans="2:23">
      <c r="B37" s="433">
        <v>35</v>
      </c>
      <c r="C37" s="370">
        <v>10</v>
      </c>
      <c r="D37" s="370">
        <v>20</v>
      </c>
      <c r="E37" s="370">
        <v>5</v>
      </c>
      <c r="F37" s="223"/>
      <c r="G37" s="223"/>
      <c r="H37" s="223"/>
      <c r="I37" s="223"/>
      <c r="J37" s="223"/>
      <c r="K37" s="223"/>
      <c r="L37" s="436">
        <f t="shared" si="0"/>
        <v>35</v>
      </c>
      <c r="M37" s="433">
        <v>88</v>
      </c>
      <c r="N37" s="370">
        <v>4</v>
      </c>
      <c r="O37" s="370">
        <v>21</v>
      </c>
      <c r="P37" s="370">
        <v>8</v>
      </c>
      <c r="Q37" s="223"/>
      <c r="R37" s="223"/>
      <c r="S37" s="223"/>
      <c r="T37" s="223"/>
      <c r="U37" s="223"/>
      <c r="V37" s="223"/>
      <c r="W37" s="436">
        <f t="shared" si="1"/>
        <v>33</v>
      </c>
    </row>
    <row r="38" spans="2:23">
      <c r="B38" s="433">
        <v>36</v>
      </c>
      <c r="C38" s="370">
        <v>17</v>
      </c>
      <c r="D38" s="370">
        <v>19</v>
      </c>
      <c r="E38" s="370">
        <v>12</v>
      </c>
      <c r="F38" s="223"/>
      <c r="G38" s="223"/>
      <c r="H38" s="223"/>
      <c r="I38" s="223"/>
      <c r="J38" s="223"/>
      <c r="K38" s="223"/>
      <c r="L38" s="436">
        <f t="shared" si="0"/>
        <v>48</v>
      </c>
      <c r="M38" s="433">
        <v>89</v>
      </c>
      <c r="N38" s="370">
        <v>1</v>
      </c>
      <c r="O38" s="370">
        <v>10</v>
      </c>
      <c r="P38" s="370">
        <v>6</v>
      </c>
      <c r="Q38" s="223"/>
      <c r="R38" s="223"/>
      <c r="S38" s="223"/>
      <c r="T38" s="223"/>
      <c r="U38" s="223"/>
      <c r="V38" s="223"/>
      <c r="W38" s="436">
        <f t="shared" si="1"/>
        <v>17</v>
      </c>
    </row>
    <row r="39" spans="2:23">
      <c r="B39" s="433">
        <v>37</v>
      </c>
      <c r="C39" s="370">
        <v>19</v>
      </c>
      <c r="D39" s="370">
        <v>17</v>
      </c>
      <c r="E39" s="370">
        <v>12</v>
      </c>
      <c r="F39" s="223"/>
      <c r="G39" s="223"/>
      <c r="H39" s="223"/>
      <c r="I39" s="223"/>
      <c r="J39" s="223"/>
      <c r="K39" s="223"/>
      <c r="L39" s="436">
        <f t="shared" si="0"/>
        <v>48</v>
      </c>
      <c r="M39" s="433">
        <v>90</v>
      </c>
      <c r="N39" s="370">
        <v>5</v>
      </c>
      <c r="O39" s="370">
        <v>12</v>
      </c>
      <c r="P39" s="370">
        <v>5</v>
      </c>
      <c r="Q39" s="223"/>
      <c r="R39" s="223"/>
      <c r="S39" s="223"/>
      <c r="T39" s="223"/>
      <c r="U39" s="223"/>
      <c r="V39" s="223"/>
      <c r="W39" s="436">
        <f t="shared" si="1"/>
        <v>22</v>
      </c>
    </row>
    <row r="40" spans="2:23">
      <c r="B40" s="433">
        <v>38</v>
      </c>
      <c r="C40" s="370">
        <v>11</v>
      </c>
      <c r="D40" s="370">
        <v>20</v>
      </c>
      <c r="E40" s="370">
        <v>13</v>
      </c>
      <c r="F40" s="223"/>
      <c r="G40" s="223"/>
      <c r="H40" s="223"/>
      <c r="I40" s="223"/>
      <c r="J40" s="223"/>
      <c r="K40" s="223"/>
      <c r="L40" s="436">
        <f t="shared" si="0"/>
        <v>44</v>
      </c>
      <c r="M40" s="433">
        <v>91</v>
      </c>
      <c r="N40" s="370">
        <v>4</v>
      </c>
      <c r="O40" s="370">
        <v>10</v>
      </c>
      <c r="P40" s="370">
        <v>4</v>
      </c>
      <c r="Q40" s="223"/>
      <c r="R40" s="223"/>
      <c r="S40" s="223"/>
      <c r="T40" s="223"/>
      <c r="U40" s="223"/>
      <c r="V40" s="223"/>
      <c r="W40" s="436">
        <f t="shared" si="1"/>
        <v>18</v>
      </c>
    </row>
    <row r="41" spans="2:23">
      <c r="B41" s="433">
        <v>39</v>
      </c>
      <c r="C41" s="370">
        <v>11</v>
      </c>
      <c r="D41" s="370">
        <v>31</v>
      </c>
      <c r="E41" s="370">
        <v>13</v>
      </c>
      <c r="F41" s="223"/>
      <c r="G41" s="223"/>
      <c r="H41" s="223"/>
      <c r="I41" s="223"/>
      <c r="J41" s="223"/>
      <c r="K41" s="223"/>
      <c r="L41" s="436">
        <f t="shared" si="0"/>
        <v>55</v>
      </c>
      <c r="M41" s="433">
        <v>92</v>
      </c>
      <c r="N41" s="370">
        <v>3</v>
      </c>
      <c r="O41" s="370">
        <v>6</v>
      </c>
      <c r="P41" s="370">
        <v>1</v>
      </c>
      <c r="Q41" s="223"/>
      <c r="R41" s="223"/>
      <c r="S41" s="223"/>
      <c r="T41" s="223"/>
      <c r="U41" s="223"/>
      <c r="V41" s="223"/>
      <c r="W41" s="436">
        <f t="shared" si="1"/>
        <v>10</v>
      </c>
    </row>
    <row r="42" spans="2:23">
      <c r="B42" s="433">
        <v>40</v>
      </c>
      <c r="C42" s="370">
        <v>9</v>
      </c>
      <c r="D42" s="370">
        <v>31</v>
      </c>
      <c r="E42" s="370">
        <v>14</v>
      </c>
      <c r="F42" s="223"/>
      <c r="G42" s="223"/>
      <c r="H42" s="223"/>
      <c r="I42" s="223"/>
      <c r="J42" s="223"/>
      <c r="K42" s="223"/>
      <c r="L42" s="436">
        <f t="shared" si="0"/>
        <v>54</v>
      </c>
      <c r="M42" s="433">
        <v>93</v>
      </c>
      <c r="N42" s="370">
        <v>2</v>
      </c>
      <c r="O42" s="370">
        <v>6</v>
      </c>
      <c r="P42" s="370">
        <v>2</v>
      </c>
      <c r="Q42" s="223"/>
      <c r="R42" s="223"/>
      <c r="S42" s="223"/>
      <c r="T42" s="223"/>
      <c r="U42" s="223"/>
      <c r="V42" s="223"/>
      <c r="W42" s="436">
        <f t="shared" si="1"/>
        <v>10</v>
      </c>
    </row>
    <row r="43" spans="2:23">
      <c r="B43" s="433">
        <v>41</v>
      </c>
      <c r="C43" s="370">
        <v>19</v>
      </c>
      <c r="D43" s="370">
        <v>19</v>
      </c>
      <c r="E43" s="370">
        <v>17</v>
      </c>
      <c r="F43" s="223"/>
      <c r="G43" s="223"/>
      <c r="H43" s="223"/>
      <c r="I43" s="223"/>
      <c r="J43" s="223"/>
      <c r="K43" s="223"/>
      <c r="L43" s="436">
        <f t="shared" si="0"/>
        <v>55</v>
      </c>
      <c r="M43" s="433">
        <v>94</v>
      </c>
      <c r="N43" s="370">
        <v>2</v>
      </c>
      <c r="O43" s="370">
        <v>2</v>
      </c>
      <c r="P43" s="370">
        <v>2</v>
      </c>
      <c r="Q43" s="223"/>
      <c r="R43" s="223"/>
      <c r="S43" s="223"/>
      <c r="T43" s="223"/>
      <c r="U43" s="223"/>
      <c r="V43" s="223"/>
      <c r="W43" s="436">
        <f t="shared" si="1"/>
        <v>6</v>
      </c>
    </row>
    <row r="44" spans="2:23">
      <c r="B44" s="433">
        <v>42</v>
      </c>
      <c r="C44" s="370">
        <v>18</v>
      </c>
      <c r="D44" s="370">
        <v>25</v>
      </c>
      <c r="E44" s="370">
        <v>14</v>
      </c>
      <c r="F44" s="223"/>
      <c r="G44" s="223"/>
      <c r="H44" s="223"/>
      <c r="I44" s="223"/>
      <c r="J44" s="223"/>
      <c r="K44" s="223"/>
      <c r="L44" s="436">
        <f t="shared" si="0"/>
        <v>57</v>
      </c>
      <c r="M44" s="433">
        <v>95</v>
      </c>
      <c r="N44" s="370">
        <v>2</v>
      </c>
      <c r="O44" s="370">
        <v>9</v>
      </c>
      <c r="P44" s="370">
        <v>3</v>
      </c>
      <c r="Q44" s="223"/>
      <c r="R44" s="223"/>
      <c r="S44" s="223"/>
      <c r="T44" s="223"/>
      <c r="U44" s="223"/>
      <c r="V44" s="223"/>
      <c r="W44" s="436">
        <f t="shared" si="1"/>
        <v>14</v>
      </c>
    </row>
    <row r="45" spans="2:23">
      <c r="B45" s="433">
        <v>43</v>
      </c>
      <c r="C45" s="370">
        <v>14</v>
      </c>
      <c r="D45" s="370">
        <v>37</v>
      </c>
      <c r="E45" s="370">
        <v>12</v>
      </c>
      <c r="F45" s="223"/>
      <c r="G45" s="223"/>
      <c r="H45" s="223"/>
      <c r="I45" s="223"/>
      <c r="J45" s="223"/>
      <c r="K45" s="223"/>
      <c r="L45" s="436">
        <f t="shared" si="0"/>
        <v>63</v>
      </c>
      <c r="M45" s="433">
        <v>96</v>
      </c>
      <c r="N45" s="370">
        <v>1</v>
      </c>
      <c r="O45" s="370">
        <v>3</v>
      </c>
      <c r="P45" s="370">
        <v>2</v>
      </c>
      <c r="Q45" s="223"/>
      <c r="R45" s="223"/>
      <c r="S45" s="223"/>
      <c r="T45" s="223"/>
      <c r="U45" s="223"/>
      <c r="V45" s="223"/>
      <c r="W45" s="436">
        <f t="shared" si="1"/>
        <v>6</v>
      </c>
    </row>
    <row r="46" spans="2:23">
      <c r="B46" s="433">
        <v>44</v>
      </c>
      <c r="C46" s="370">
        <v>17</v>
      </c>
      <c r="D46" s="370">
        <v>42</v>
      </c>
      <c r="E46" s="370">
        <v>16</v>
      </c>
      <c r="F46" s="223"/>
      <c r="G46" s="223"/>
      <c r="H46" s="223"/>
      <c r="I46" s="223"/>
      <c r="J46" s="223"/>
      <c r="K46" s="223"/>
      <c r="L46" s="436">
        <f t="shared" si="0"/>
        <v>75</v>
      </c>
      <c r="M46" s="433">
        <v>97</v>
      </c>
      <c r="N46" s="370">
        <v>2</v>
      </c>
      <c r="O46" s="370">
        <v>2</v>
      </c>
      <c r="P46" s="370">
        <v>1</v>
      </c>
      <c r="Q46" s="223"/>
      <c r="R46" s="223"/>
      <c r="S46" s="223"/>
      <c r="T46" s="223"/>
      <c r="U46" s="223"/>
      <c r="V46" s="223"/>
      <c r="W46" s="436">
        <f t="shared" si="1"/>
        <v>5</v>
      </c>
    </row>
    <row r="47" spans="2:23">
      <c r="B47" s="433">
        <v>45</v>
      </c>
      <c r="C47" s="370">
        <v>11</v>
      </c>
      <c r="D47" s="370">
        <v>18</v>
      </c>
      <c r="E47" s="370">
        <v>16</v>
      </c>
      <c r="F47" s="223"/>
      <c r="G47" s="223"/>
      <c r="H47" s="223"/>
      <c r="I47" s="223"/>
      <c r="J47" s="223"/>
      <c r="K47" s="223"/>
      <c r="L47" s="436">
        <f t="shared" si="0"/>
        <v>45</v>
      </c>
      <c r="M47" s="433">
        <v>98</v>
      </c>
      <c r="N47" s="370">
        <v>1</v>
      </c>
      <c r="O47" s="370">
        <v>2</v>
      </c>
      <c r="P47" s="370">
        <v>1</v>
      </c>
      <c r="Q47" s="223"/>
      <c r="R47" s="223"/>
      <c r="S47" s="223"/>
      <c r="T47" s="223"/>
      <c r="U47" s="223"/>
      <c r="V47" s="223"/>
      <c r="W47" s="436">
        <f t="shared" si="1"/>
        <v>4</v>
      </c>
    </row>
    <row r="48" spans="2:23">
      <c r="B48" s="433">
        <v>46</v>
      </c>
      <c r="C48" s="370">
        <v>17</v>
      </c>
      <c r="D48" s="370">
        <v>30</v>
      </c>
      <c r="E48" s="370">
        <v>18</v>
      </c>
      <c r="F48" s="223"/>
      <c r="G48" s="223"/>
      <c r="H48" s="223"/>
      <c r="I48" s="223"/>
      <c r="J48" s="223"/>
      <c r="K48" s="223"/>
      <c r="L48" s="436">
        <f t="shared" si="0"/>
        <v>65</v>
      </c>
      <c r="M48" s="433">
        <v>99</v>
      </c>
      <c r="N48" s="370">
        <v>0</v>
      </c>
      <c r="O48" s="370">
        <v>2</v>
      </c>
      <c r="P48" s="370">
        <v>1</v>
      </c>
      <c r="Q48" s="223"/>
      <c r="R48" s="223"/>
      <c r="S48" s="223"/>
      <c r="T48" s="223"/>
      <c r="U48" s="223"/>
      <c r="V48" s="223"/>
      <c r="W48" s="436">
        <f t="shared" si="1"/>
        <v>3</v>
      </c>
    </row>
    <row r="49" spans="2:23">
      <c r="B49" s="433">
        <v>47</v>
      </c>
      <c r="C49" s="370">
        <v>19</v>
      </c>
      <c r="D49" s="370">
        <v>30</v>
      </c>
      <c r="E49" s="370">
        <v>18</v>
      </c>
      <c r="F49" s="223"/>
      <c r="G49" s="223"/>
      <c r="H49" s="223"/>
      <c r="I49" s="223"/>
      <c r="J49" s="223"/>
      <c r="K49" s="223"/>
      <c r="L49" s="436">
        <f t="shared" si="0"/>
        <v>67</v>
      </c>
      <c r="M49" s="433">
        <v>100</v>
      </c>
      <c r="N49" s="370">
        <v>1</v>
      </c>
      <c r="O49" s="370">
        <v>1</v>
      </c>
      <c r="P49" s="370">
        <v>1</v>
      </c>
      <c r="Q49" s="223"/>
      <c r="R49" s="223"/>
      <c r="S49" s="223"/>
      <c r="T49" s="223"/>
      <c r="U49" s="223"/>
      <c r="V49" s="223"/>
      <c r="W49" s="436">
        <f t="shared" si="1"/>
        <v>3</v>
      </c>
    </row>
    <row r="50" spans="2:23">
      <c r="B50" s="433">
        <v>48</v>
      </c>
      <c r="C50" s="370">
        <v>12</v>
      </c>
      <c r="D50" s="370">
        <v>36</v>
      </c>
      <c r="E50" s="370">
        <v>15</v>
      </c>
      <c r="F50" s="223"/>
      <c r="G50" s="223"/>
      <c r="H50" s="223"/>
      <c r="I50" s="223"/>
      <c r="J50" s="223"/>
      <c r="K50" s="223"/>
      <c r="L50" s="436">
        <f t="shared" si="0"/>
        <v>63</v>
      </c>
      <c r="M50" s="433">
        <v>101</v>
      </c>
      <c r="N50" s="370">
        <v>0</v>
      </c>
      <c r="O50" s="370">
        <v>0</v>
      </c>
      <c r="P50" s="370">
        <v>0</v>
      </c>
      <c r="Q50" s="223"/>
      <c r="R50" s="223"/>
      <c r="S50" s="223"/>
      <c r="T50" s="223"/>
      <c r="U50" s="223"/>
      <c r="V50" s="223"/>
      <c r="W50" s="436">
        <f t="shared" si="1"/>
        <v>0</v>
      </c>
    </row>
    <row r="51" spans="2:23">
      <c r="B51" s="433">
        <v>49</v>
      </c>
      <c r="C51" s="370">
        <v>13</v>
      </c>
      <c r="D51" s="370">
        <v>29</v>
      </c>
      <c r="E51" s="370">
        <v>24</v>
      </c>
      <c r="F51" s="223"/>
      <c r="G51" s="223"/>
      <c r="H51" s="223"/>
      <c r="I51" s="223"/>
      <c r="J51" s="223"/>
      <c r="K51" s="223"/>
      <c r="L51" s="436">
        <f t="shared" si="0"/>
        <v>66</v>
      </c>
      <c r="M51" s="433">
        <v>102</v>
      </c>
      <c r="N51" s="370">
        <v>0</v>
      </c>
      <c r="O51" s="370">
        <v>1</v>
      </c>
      <c r="P51" s="370">
        <v>2</v>
      </c>
      <c r="Q51" s="223"/>
      <c r="R51" s="223"/>
      <c r="S51" s="223"/>
      <c r="T51" s="223"/>
      <c r="U51" s="223"/>
      <c r="V51" s="223"/>
      <c r="W51" s="436">
        <f t="shared" si="1"/>
        <v>3</v>
      </c>
    </row>
    <row r="52" spans="2:23">
      <c r="B52" s="433">
        <v>50</v>
      </c>
      <c r="C52" s="370">
        <v>17</v>
      </c>
      <c r="D52" s="370">
        <v>33</v>
      </c>
      <c r="E52" s="370">
        <v>16</v>
      </c>
      <c r="F52" s="223"/>
      <c r="G52" s="223"/>
      <c r="H52" s="223"/>
      <c r="I52" s="223"/>
      <c r="J52" s="223"/>
      <c r="K52" s="223"/>
      <c r="L52" s="436">
        <f t="shared" si="0"/>
        <v>66</v>
      </c>
      <c r="M52" s="433">
        <v>103</v>
      </c>
      <c r="N52" s="370">
        <v>1</v>
      </c>
      <c r="O52" s="370">
        <v>0</v>
      </c>
      <c r="P52" s="370">
        <v>0</v>
      </c>
      <c r="Q52" s="223"/>
      <c r="R52" s="223"/>
      <c r="S52" s="223"/>
      <c r="T52" s="223"/>
      <c r="U52" s="223"/>
      <c r="V52" s="223"/>
      <c r="W52" s="436">
        <f t="shared" si="1"/>
        <v>1</v>
      </c>
    </row>
    <row r="53" spans="2:23">
      <c r="B53" s="433">
        <v>51</v>
      </c>
      <c r="C53" s="370">
        <v>11</v>
      </c>
      <c r="D53" s="370">
        <v>37</v>
      </c>
      <c r="E53" s="370">
        <v>29</v>
      </c>
      <c r="F53" s="223"/>
      <c r="G53" s="223"/>
      <c r="H53" s="223"/>
      <c r="I53" s="223"/>
      <c r="J53" s="223"/>
      <c r="K53" s="223"/>
      <c r="L53" s="436">
        <f t="shared" si="0"/>
        <v>77</v>
      </c>
      <c r="M53" s="432" t="s">
        <v>51</v>
      </c>
      <c r="N53" s="370">
        <v>0</v>
      </c>
      <c r="O53" s="370">
        <v>0</v>
      </c>
      <c r="P53" s="370">
        <v>0</v>
      </c>
      <c r="Q53" s="223"/>
      <c r="R53" s="223"/>
      <c r="S53" s="223"/>
      <c r="T53" s="223"/>
      <c r="U53" s="223"/>
      <c r="V53" s="223"/>
      <c r="W53" s="436">
        <f t="shared" si="1"/>
        <v>0</v>
      </c>
    </row>
    <row r="54" spans="2:23">
      <c r="B54" s="434">
        <v>52</v>
      </c>
      <c r="C54" s="370">
        <v>17</v>
      </c>
      <c r="D54" s="370">
        <v>31</v>
      </c>
      <c r="E54" s="370">
        <v>13</v>
      </c>
      <c r="F54" s="224"/>
      <c r="G54" s="224"/>
      <c r="H54" s="224"/>
      <c r="I54" s="224"/>
      <c r="J54" s="224"/>
      <c r="K54" s="224"/>
      <c r="L54" s="436">
        <f t="shared" si="0"/>
        <v>61</v>
      </c>
      <c r="M54" s="432" t="s">
        <v>54</v>
      </c>
      <c r="N54" s="370">
        <v>0</v>
      </c>
      <c r="O54" s="370">
        <v>0</v>
      </c>
      <c r="P54" s="370">
        <v>0</v>
      </c>
      <c r="Q54" s="225"/>
      <c r="R54" s="225"/>
      <c r="S54" s="225"/>
      <c r="T54" s="225"/>
      <c r="U54" s="225"/>
      <c r="V54" s="225"/>
      <c r="W54" s="436">
        <f t="shared" si="1"/>
        <v>0</v>
      </c>
    </row>
    <row r="55" spans="2:23">
      <c r="B55" s="89"/>
      <c r="C55" s="88"/>
      <c r="D55" s="88"/>
      <c r="E55" s="88"/>
      <c r="F55" s="88"/>
      <c r="G55" s="88"/>
      <c r="H55" s="88"/>
      <c r="I55" s="88"/>
      <c r="J55" s="88"/>
      <c r="K55" s="88"/>
      <c r="L55" s="90"/>
      <c r="M55" s="438" t="s">
        <v>52</v>
      </c>
      <c r="N55" s="439">
        <f>SUM(N2:N54,C2:C54)</f>
        <v>920</v>
      </c>
      <c r="O55" s="439">
        <f>SUM(O2:O54,D2:D54)</f>
        <v>1897</v>
      </c>
      <c r="P55" s="437">
        <f>SUM(P2:P54,E2:E54)</f>
        <v>1003</v>
      </c>
      <c r="Q55" s="437"/>
      <c r="R55" s="437"/>
      <c r="S55" s="437"/>
      <c r="T55" s="437"/>
      <c r="U55" s="437"/>
      <c r="V55" s="437"/>
      <c r="W55" s="437">
        <f t="shared" si="1"/>
        <v>3820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  <ignoredError sqref="L3:L54 W2:W52" formulaRange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B1:W55"/>
  <sheetViews>
    <sheetView view="pageLayout" zoomScale="70" zoomScaleNormal="100" zoomScalePageLayoutView="70" workbookViewId="0">
      <selection activeCell="Q20" sqref="Q20"/>
    </sheetView>
  </sheetViews>
  <sheetFormatPr defaultColWidth="7.625" defaultRowHeight="13.5"/>
  <cols>
    <col min="1" max="1" width="7.625" style="48"/>
    <col min="2" max="2" width="7.625" style="49" customWidth="1"/>
    <col min="3" max="12" width="7.625" style="50" customWidth="1"/>
    <col min="13" max="16384" width="7.625" style="48"/>
  </cols>
  <sheetData>
    <row r="1" spans="2:23">
      <c r="B1" s="432" t="s">
        <v>53</v>
      </c>
      <c r="C1" s="435" t="s">
        <v>39</v>
      </c>
      <c r="D1" s="435" t="s">
        <v>20</v>
      </c>
      <c r="E1" s="435" t="s">
        <v>21</v>
      </c>
      <c r="F1" s="435" t="s">
        <v>22</v>
      </c>
      <c r="G1" s="435"/>
      <c r="H1" s="435"/>
      <c r="I1" s="435"/>
      <c r="J1" s="435"/>
      <c r="K1" s="435"/>
      <c r="L1" s="435" t="s">
        <v>1</v>
      </c>
      <c r="M1" s="432" t="s">
        <v>53</v>
      </c>
      <c r="N1" s="435" t="s">
        <v>39</v>
      </c>
      <c r="O1" s="435" t="s">
        <v>20</v>
      </c>
      <c r="P1" s="435" t="s">
        <v>21</v>
      </c>
      <c r="Q1" s="435" t="s">
        <v>22</v>
      </c>
      <c r="R1" s="435"/>
      <c r="S1" s="435"/>
      <c r="T1" s="435"/>
      <c r="U1" s="435"/>
      <c r="V1" s="435"/>
      <c r="W1" s="435" t="s">
        <v>1</v>
      </c>
    </row>
    <row r="2" spans="2:23">
      <c r="B2" s="433" t="s">
        <v>78</v>
      </c>
      <c r="C2" s="370">
        <v>4</v>
      </c>
      <c r="D2" s="370">
        <v>11</v>
      </c>
      <c r="E2" s="370">
        <v>4</v>
      </c>
      <c r="F2" s="370">
        <v>0</v>
      </c>
      <c r="G2" s="223"/>
      <c r="H2" s="223"/>
      <c r="I2" s="223"/>
      <c r="J2" s="223"/>
      <c r="K2" s="223"/>
      <c r="L2" s="436">
        <f>SUM(C2:K2)</f>
        <v>19</v>
      </c>
      <c r="M2" s="433">
        <v>53</v>
      </c>
      <c r="N2" s="370">
        <v>11</v>
      </c>
      <c r="O2" s="370">
        <v>18</v>
      </c>
      <c r="P2" s="370">
        <v>17</v>
      </c>
      <c r="Q2" s="370">
        <v>7</v>
      </c>
      <c r="R2" s="223"/>
      <c r="S2" s="223"/>
      <c r="T2" s="223"/>
      <c r="U2" s="223"/>
      <c r="V2" s="223"/>
      <c r="W2" s="436">
        <f>SUM(N2:V2)</f>
        <v>53</v>
      </c>
    </row>
    <row r="3" spans="2:23">
      <c r="B3" s="433">
        <v>1</v>
      </c>
      <c r="C3" s="370">
        <v>7</v>
      </c>
      <c r="D3" s="370">
        <v>5</v>
      </c>
      <c r="E3" s="370">
        <v>14</v>
      </c>
      <c r="F3" s="370">
        <v>3</v>
      </c>
      <c r="G3" s="223"/>
      <c r="H3" s="223"/>
      <c r="I3" s="223"/>
      <c r="J3" s="223"/>
      <c r="K3" s="223"/>
      <c r="L3" s="436">
        <f t="shared" ref="L3:L54" si="0">SUM(C3:K3)</f>
        <v>29</v>
      </c>
      <c r="M3" s="433">
        <v>54</v>
      </c>
      <c r="N3" s="370">
        <v>3</v>
      </c>
      <c r="O3" s="370">
        <v>18</v>
      </c>
      <c r="P3" s="370">
        <v>16</v>
      </c>
      <c r="Q3" s="370">
        <v>5</v>
      </c>
      <c r="R3" s="223"/>
      <c r="S3" s="223"/>
      <c r="T3" s="223"/>
      <c r="U3" s="223"/>
      <c r="V3" s="223"/>
      <c r="W3" s="436">
        <f t="shared" ref="W3:W55" si="1">SUM(N3:V3)</f>
        <v>42</v>
      </c>
    </row>
    <row r="4" spans="2:23">
      <c r="B4" s="433">
        <v>2</v>
      </c>
      <c r="C4" s="370">
        <v>6</v>
      </c>
      <c r="D4" s="370">
        <v>8</v>
      </c>
      <c r="E4" s="370">
        <v>9</v>
      </c>
      <c r="F4" s="370">
        <v>5</v>
      </c>
      <c r="G4" s="223"/>
      <c r="H4" s="223"/>
      <c r="I4" s="223"/>
      <c r="J4" s="223"/>
      <c r="K4" s="223"/>
      <c r="L4" s="436">
        <f t="shared" si="0"/>
        <v>28</v>
      </c>
      <c r="M4" s="433">
        <v>55</v>
      </c>
      <c r="N4" s="370">
        <v>15</v>
      </c>
      <c r="O4" s="370">
        <v>19</v>
      </c>
      <c r="P4" s="370">
        <v>13</v>
      </c>
      <c r="Q4" s="370">
        <v>5</v>
      </c>
      <c r="R4" s="223"/>
      <c r="S4" s="223"/>
      <c r="T4" s="223"/>
      <c r="U4" s="223"/>
      <c r="V4" s="223"/>
      <c r="W4" s="436">
        <f t="shared" si="1"/>
        <v>52</v>
      </c>
    </row>
    <row r="5" spans="2:23">
      <c r="B5" s="433">
        <v>3</v>
      </c>
      <c r="C5" s="370">
        <v>4</v>
      </c>
      <c r="D5" s="370">
        <v>4</v>
      </c>
      <c r="E5" s="370">
        <v>12</v>
      </c>
      <c r="F5" s="370">
        <v>5</v>
      </c>
      <c r="G5" s="223"/>
      <c r="H5" s="223"/>
      <c r="I5" s="223"/>
      <c r="J5" s="223"/>
      <c r="K5" s="223"/>
      <c r="L5" s="436">
        <f t="shared" si="0"/>
        <v>25</v>
      </c>
      <c r="M5" s="433">
        <v>56</v>
      </c>
      <c r="N5" s="370">
        <v>8</v>
      </c>
      <c r="O5" s="370">
        <v>15</v>
      </c>
      <c r="P5" s="370">
        <v>18</v>
      </c>
      <c r="Q5" s="370">
        <v>5</v>
      </c>
      <c r="R5" s="223"/>
      <c r="S5" s="223"/>
      <c r="T5" s="223"/>
      <c r="U5" s="223"/>
      <c r="V5" s="223"/>
      <c r="W5" s="436">
        <f t="shared" si="1"/>
        <v>46</v>
      </c>
    </row>
    <row r="6" spans="2:23">
      <c r="B6" s="433">
        <v>4</v>
      </c>
      <c r="C6" s="370">
        <v>2</v>
      </c>
      <c r="D6" s="370">
        <v>15</v>
      </c>
      <c r="E6" s="370">
        <v>9</v>
      </c>
      <c r="F6" s="370">
        <v>10</v>
      </c>
      <c r="G6" s="223"/>
      <c r="H6" s="223"/>
      <c r="I6" s="223"/>
      <c r="J6" s="223"/>
      <c r="K6" s="223"/>
      <c r="L6" s="436">
        <f t="shared" si="0"/>
        <v>36</v>
      </c>
      <c r="M6" s="433">
        <v>57</v>
      </c>
      <c r="N6" s="370">
        <v>7</v>
      </c>
      <c r="O6" s="370">
        <v>16</v>
      </c>
      <c r="P6" s="370">
        <v>16</v>
      </c>
      <c r="Q6" s="370">
        <v>0</v>
      </c>
      <c r="R6" s="223"/>
      <c r="S6" s="223"/>
      <c r="T6" s="223"/>
      <c r="U6" s="223"/>
      <c r="V6" s="223"/>
      <c r="W6" s="436">
        <f t="shared" si="1"/>
        <v>39</v>
      </c>
    </row>
    <row r="7" spans="2:23">
      <c r="B7" s="433">
        <v>5</v>
      </c>
      <c r="C7" s="370">
        <v>5</v>
      </c>
      <c r="D7" s="370">
        <v>10</v>
      </c>
      <c r="E7" s="370">
        <v>12</v>
      </c>
      <c r="F7" s="370">
        <v>6</v>
      </c>
      <c r="G7" s="223"/>
      <c r="H7" s="223"/>
      <c r="I7" s="223"/>
      <c r="J7" s="223"/>
      <c r="K7" s="223"/>
      <c r="L7" s="436">
        <f t="shared" si="0"/>
        <v>33</v>
      </c>
      <c r="M7" s="433">
        <v>58</v>
      </c>
      <c r="N7" s="370">
        <v>12</v>
      </c>
      <c r="O7" s="370">
        <v>16</v>
      </c>
      <c r="P7" s="370">
        <v>16</v>
      </c>
      <c r="Q7" s="370">
        <v>7</v>
      </c>
      <c r="R7" s="223"/>
      <c r="S7" s="223"/>
      <c r="T7" s="223"/>
      <c r="U7" s="223"/>
      <c r="V7" s="223"/>
      <c r="W7" s="436">
        <f t="shared" si="1"/>
        <v>51</v>
      </c>
    </row>
    <row r="8" spans="2:23">
      <c r="B8" s="433">
        <v>6</v>
      </c>
      <c r="C8" s="370">
        <v>4</v>
      </c>
      <c r="D8" s="370">
        <v>9</v>
      </c>
      <c r="E8" s="370">
        <v>19</v>
      </c>
      <c r="F8" s="370">
        <v>3</v>
      </c>
      <c r="G8" s="223"/>
      <c r="H8" s="223"/>
      <c r="I8" s="223"/>
      <c r="J8" s="223"/>
      <c r="K8" s="223"/>
      <c r="L8" s="436">
        <f t="shared" si="0"/>
        <v>35</v>
      </c>
      <c r="M8" s="433">
        <v>59</v>
      </c>
      <c r="N8" s="370">
        <v>5</v>
      </c>
      <c r="O8" s="370">
        <v>15</v>
      </c>
      <c r="P8" s="370">
        <v>14</v>
      </c>
      <c r="Q8" s="370">
        <v>5</v>
      </c>
      <c r="R8" s="223"/>
      <c r="S8" s="223"/>
      <c r="T8" s="223"/>
      <c r="U8" s="223"/>
      <c r="V8" s="223"/>
      <c r="W8" s="436">
        <f t="shared" si="1"/>
        <v>39</v>
      </c>
    </row>
    <row r="9" spans="2:23">
      <c r="B9" s="433">
        <v>7</v>
      </c>
      <c r="C9" s="370">
        <v>3</v>
      </c>
      <c r="D9" s="370">
        <v>9</v>
      </c>
      <c r="E9" s="370">
        <v>14</v>
      </c>
      <c r="F9" s="370">
        <v>6</v>
      </c>
      <c r="G9" s="223"/>
      <c r="H9" s="223"/>
      <c r="I9" s="223"/>
      <c r="J9" s="223"/>
      <c r="K9" s="223"/>
      <c r="L9" s="436">
        <f t="shared" si="0"/>
        <v>32</v>
      </c>
      <c r="M9" s="433">
        <v>60</v>
      </c>
      <c r="N9" s="370">
        <v>6</v>
      </c>
      <c r="O9" s="370">
        <v>21</v>
      </c>
      <c r="P9" s="370">
        <v>15</v>
      </c>
      <c r="Q9" s="370">
        <v>2</v>
      </c>
      <c r="R9" s="223"/>
      <c r="S9" s="223"/>
      <c r="T9" s="223"/>
      <c r="U9" s="223"/>
      <c r="V9" s="223"/>
      <c r="W9" s="436">
        <f t="shared" si="1"/>
        <v>44</v>
      </c>
    </row>
    <row r="10" spans="2:23">
      <c r="B10" s="433">
        <v>8</v>
      </c>
      <c r="C10" s="370">
        <v>5</v>
      </c>
      <c r="D10" s="370">
        <v>11</v>
      </c>
      <c r="E10" s="370">
        <v>16</v>
      </c>
      <c r="F10" s="370">
        <v>4</v>
      </c>
      <c r="G10" s="223"/>
      <c r="H10" s="223"/>
      <c r="I10" s="223"/>
      <c r="J10" s="223"/>
      <c r="K10" s="223"/>
      <c r="L10" s="436">
        <f t="shared" si="0"/>
        <v>36</v>
      </c>
      <c r="M10" s="433">
        <v>61</v>
      </c>
      <c r="N10" s="370">
        <v>2</v>
      </c>
      <c r="O10" s="370">
        <v>9</v>
      </c>
      <c r="P10" s="370">
        <v>7</v>
      </c>
      <c r="Q10" s="370">
        <v>5</v>
      </c>
      <c r="R10" s="223"/>
      <c r="S10" s="223"/>
      <c r="T10" s="223"/>
      <c r="U10" s="223"/>
      <c r="V10" s="223"/>
      <c r="W10" s="436">
        <f t="shared" si="1"/>
        <v>23</v>
      </c>
    </row>
    <row r="11" spans="2:23">
      <c r="B11" s="433">
        <v>9</v>
      </c>
      <c r="C11" s="370">
        <v>5</v>
      </c>
      <c r="D11" s="370">
        <v>9</v>
      </c>
      <c r="E11" s="370">
        <v>22</v>
      </c>
      <c r="F11" s="370">
        <v>7</v>
      </c>
      <c r="G11" s="223"/>
      <c r="H11" s="223"/>
      <c r="I11" s="223"/>
      <c r="J11" s="223"/>
      <c r="K11" s="223"/>
      <c r="L11" s="436">
        <f t="shared" si="0"/>
        <v>43</v>
      </c>
      <c r="M11" s="433">
        <v>62</v>
      </c>
      <c r="N11" s="370">
        <v>7</v>
      </c>
      <c r="O11" s="370">
        <v>16</v>
      </c>
      <c r="P11" s="370">
        <v>20</v>
      </c>
      <c r="Q11" s="370">
        <v>3</v>
      </c>
      <c r="R11" s="223"/>
      <c r="S11" s="223"/>
      <c r="T11" s="223"/>
      <c r="U11" s="223"/>
      <c r="V11" s="223"/>
      <c r="W11" s="436">
        <f t="shared" si="1"/>
        <v>46</v>
      </c>
    </row>
    <row r="12" spans="2:23">
      <c r="B12" s="433">
        <v>10</v>
      </c>
      <c r="C12" s="370">
        <v>2</v>
      </c>
      <c r="D12" s="370">
        <v>16</v>
      </c>
      <c r="E12" s="370">
        <v>15</v>
      </c>
      <c r="F12" s="370">
        <v>5</v>
      </c>
      <c r="G12" s="223"/>
      <c r="H12" s="223"/>
      <c r="I12" s="223"/>
      <c r="J12" s="223"/>
      <c r="K12" s="223"/>
      <c r="L12" s="436">
        <f t="shared" si="0"/>
        <v>38</v>
      </c>
      <c r="M12" s="433">
        <v>63</v>
      </c>
      <c r="N12" s="370">
        <v>3</v>
      </c>
      <c r="O12" s="370">
        <v>13</v>
      </c>
      <c r="P12" s="370">
        <v>11</v>
      </c>
      <c r="Q12" s="370">
        <v>3</v>
      </c>
      <c r="R12" s="223"/>
      <c r="S12" s="223"/>
      <c r="T12" s="223"/>
      <c r="U12" s="223"/>
      <c r="V12" s="223"/>
      <c r="W12" s="436">
        <f t="shared" si="1"/>
        <v>30</v>
      </c>
    </row>
    <row r="13" spans="2:23">
      <c r="B13" s="433">
        <v>11</v>
      </c>
      <c r="C13" s="370">
        <v>2</v>
      </c>
      <c r="D13" s="370">
        <v>7</v>
      </c>
      <c r="E13" s="370">
        <v>9</v>
      </c>
      <c r="F13" s="370">
        <v>9</v>
      </c>
      <c r="G13" s="223"/>
      <c r="H13" s="223"/>
      <c r="I13" s="223"/>
      <c r="J13" s="223"/>
      <c r="K13" s="223"/>
      <c r="L13" s="436">
        <f t="shared" si="0"/>
        <v>27</v>
      </c>
      <c r="M13" s="433">
        <v>64</v>
      </c>
      <c r="N13" s="370">
        <v>6</v>
      </c>
      <c r="O13" s="370">
        <v>12</v>
      </c>
      <c r="P13" s="370">
        <v>13</v>
      </c>
      <c r="Q13" s="370">
        <v>1</v>
      </c>
      <c r="R13" s="223"/>
      <c r="S13" s="223"/>
      <c r="T13" s="223"/>
      <c r="U13" s="223"/>
      <c r="V13" s="223"/>
      <c r="W13" s="436">
        <f t="shared" si="1"/>
        <v>32</v>
      </c>
    </row>
    <row r="14" spans="2:23">
      <c r="B14" s="433">
        <v>12</v>
      </c>
      <c r="C14" s="370">
        <v>4</v>
      </c>
      <c r="D14" s="370">
        <v>16</v>
      </c>
      <c r="E14" s="370">
        <v>11</v>
      </c>
      <c r="F14" s="370">
        <v>0</v>
      </c>
      <c r="G14" s="223"/>
      <c r="H14" s="223"/>
      <c r="I14" s="223"/>
      <c r="J14" s="223"/>
      <c r="K14" s="223"/>
      <c r="L14" s="436">
        <f t="shared" si="0"/>
        <v>31</v>
      </c>
      <c r="M14" s="433">
        <v>65</v>
      </c>
      <c r="N14" s="370">
        <v>4</v>
      </c>
      <c r="O14" s="370">
        <v>16</v>
      </c>
      <c r="P14" s="370">
        <v>10</v>
      </c>
      <c r="Q14" s="370">
        <v>2</v>
      </c>
      <c r="R14" s="223"/>
      <c r="S14" s="223"/>
      <c r="T14" s="223"/>
      <c r="U14" s="223"/>
      <c r="V14" s="223"/>
      <c r="W14" s="436">
        <f t="shared" si="1"/>
        <v>32</v>
      </c>
    </row>
    <row r="15" spans="2:23">
      <c r="B15" s="433">
        <v>13</v>
      </c>
      <c r="C15" s="370">
        <v>8</v>
      </c>
      <c r="D15" s="370">
        <v>12</v>
      </c>
      <c r="E15" s="370">
        <v>7</v>
      </c>
      <c r="F15" s="370">
        <v>1</v>
      </c>
      <c r="G15" s="223"/>
      <c r="H15" s="223"/>
      <c r="I15" s="223"/>
      <c r="J15" s="223"/>
      <c r="K15" s="223"/>
      <c r="L15" s="436">
        <f t="shared" si="0"/>
        <v>28</v>
      </c>
      <c r="M15" s="433">
        <v>66</v>
      </c>
      <c r="N15" s="370">
        <v>2</v>
      </c>
      <c r="O15" s="370">
        <v>14</v>
      </c>
      <c r="P15" s="370">
        <v>16</v>
      </c>
      <c r="Q15" s="370">
        <v>1</v>
      </c>
      <c r="R15" s="223"/>
      <c r="S15" s="223"/>
      <c r="T15" s="223"/>
      <c r="U15" s="223"/>
      <c r="V15" s="223"/>
      <c r="W15" s="436">
        <f t="shared" si="1"/>
        <v>33</v>
      </c>
    </row>
    <row r="16" spans="2:23">
      <c r="B16" s="433">
        <v>14</v>
      </c>
      <c r="C16" s="370">
        <v>3</v>
      </c>
      <c r="D16" s="370">
        <v>10</v>
      </c>
      <c r="E16" s="370">
        <v>11</v>
      </c>
      <c r="F16" s="370">
        <v>3</v>
      </c>
      <c r="G16" s="223"/>
      <c r="H16" s="223"/>
      <c r="I16" s="223"/>
      <c r="J16" s="223"/>
      <c r="K16" s="223"/>
      <c r="L16" s="436">
        <f t="shared" si="0"/>
        <v>27</v>
      </c>
      <c r="M16" s="433">
        <v>67</v>
      </c>
      <c r="N16" s="370">
        <v>6</v>
      </c>
      <c r="O16" s="370">
        <v>12</v>
      </c>
      <c r="P16" s="370">
        <v>10</v>
      </c>
      <c r="Q16" s="370">
        <v>1</v>
      </c>
      <c r="R16" s="223"/>
      <c r="S16" s="223"/>
      <c r="T16" s="223"/>
      <c r="U16" s="223"/>
      <c r="V16" s="223"/>
      <c r="W16" s="436">
        <f t="shared" si="1"/>
        <v>29</v>
      </c>
    </row>
    <row r="17" spans="2:23">
      <c r="B17" s="433">
        <v>15</v>
      </c>
      <c r="C17" s="370">
        <v>5</v>
      </c>
      <c r="D17" s="370">
        <v>20</v>
      </c>
      <c r="E17" s="370">
        <v>7</v>
      </c>
      <c r="F17" s="370">
        <v>1</v>
      </c>
      <c r="G17" s="223"/>
      <c r="H17" s="223"/>
      <c r="I17" s="223"/>
      <c r="J17" s="223"/>
      <c r="K17" s="223"/>
      <c r="L17" s="436">
        <f t="shared" si="0"/>
        <v>33</v>
      </c>
      <c r="M17" s="433">
        <v>68</v>
      </c>
      <c r="N17" s="370">
        <v>7</v>
      </c>
      <c r="O17" s="370">
        <v>11</v>
      </c>
      <c r="P17" s="370">
        <v>15</v>
      </c>
      <c r="Q17" s="370">
        <v>1</v>
      </c>
      <c r="R17" s="223"/>
      <c r="S17" s="223"/>
      <c r="T17" s="223"/>
      <c r="U17" s="223"/>
      <c r="V17" s="223"/>
      <c r="W17" s="436">
        <f t="shared" si="1"/>
        <v>34</v>
      </c>
    </row>
    <row r="18" spans="2:23">
      <c r="B18" s="433">
        <v>16</v>
      </c>
      <c r="C18" s="370">
        <v>4</v>
      </c>
      <c r="D18" s="370">
        <v>9</v>
      </c>
      <c r="E18" s="370">
        <v>8</v>
      </c>
      <c r="F18" s="370">
        <v>2</v>
      </c>
      <c r="G18" s="223"/>
      <c r="H18" s="223"/>
      <c r="I18" s="223"/>
      <c r="J18" s="223"/>
      <c r="K18" s="223"/>
      <c r="L18" s="436">
        <f t="shared" si="0"/>
        <v>23</v>
      </c>
      <c r="M18" s="433">
        <v>69</v>
      </c>
      <c r="N18" s="370">
        <v>6</v>
      </c>
      <c r="O18" s="370">
        <v>14</v>
      </c>
      <c r="P18" s="370">
        <v>8</v>
      </c>
      <c r="Q18" s="370">
        <v>4</v>
      </c>
      <c r="R18" s="223"/>
      <c r="S18" s="223"/>
      <c r="T18" s="223"/>
      <c r="U18" s="223"/>
      <c r="V18" s="223"/>
      <c r="W18" s="436">
        <f t="shared" si="1"/>
        <v>32</v>
      </c>
    </row>
    <row r="19" spans="2:23">
      <c r="B19" s="433">
        <v>17</v>
      </c>
      <c r="C19" s="370">
        <v>2</v>
      </c>
      <c r="D19" s="370">
        <v>15</v>
      </c>
      <c r="E19" s="370">
        <v>15</v>
      </c>
      <c r="F19" s="370">
        <v>3</v>
      </c>
      <c r="G19" s="223"/>
      <c r="H19" s="223"/>
      <c r="I19" s="223"/>
      <c r="J19" s="223"/>
      <c r="K19" s="223"/>
      <c r="L19" s="436">
        <f t="shared" si="0"/>
        <v>35</v>
      </c>
      <c r="M19" s="433">
        <v>70</v>
      </c>
      <c r="N19" s="370">
        <v>2</v>
      </c>
      <c r="O19" s="370">
        <v>12</v>
      </c>
      <c r="P19" s="370">
        <v>17</v>
      </c>
      <c r="Q19" s="370">
        <v>3</v>
      </c>
      <c r="R19" s="223"/>
      <c r="S19" s="223"/>
      <c r="T19" s="223"/>
      <c r="U19" s="223"/>
      <c r="V19" s="223"/>
      <c r="W19" s="436">
        <f t="shared" si="1"/>
        <v>34</v>
      </c>
    </row>
    <row r="20" spans="2:23">
      <c r="B20" s="433">
        <v>18</v>
      </c>
      <c r="C20" s="370">
        <v>4</v>
      </c>
      <c r="D20" s="370">
        <v>12</v>
      </c>
      <c r="E20" s="370">
        <v>11</v>
      </c>
      <c r="F20" s="370">
        <v>2</v>
      </c>
      <c r="G20" s="223"/>
      <c r="H20" s="223"/>
      <c r="I20" s="223"/>
      <c r="J20" s="223"/>
      <c r="K20" s="223"/>
      <c r="L20" s="436">
        <f t="shared" si="0"/>
        <v>29</v>
      </c>
      <c r="M20" s="433">
        <v>71</v>
      </c>
      <c r="N20" s="370">
        <v>3</v>
      </c>
      <c r="O20" s="370">
        <v>14</v>
      </c>
      <c r="P20" s="370">
        <v>14</v>
      </c>
      <c r="Q20" s="370">
        <v>1</v>
      </c>
      <c r="R20" s="223"/>
      <c r="S20" s="223"/>
      <c r="T20" s="223"/>
      <c r="U20" s="223"/>
      <c r="V20" s="223"/>
      <c r="W20" s="436">
        <f t="shared" si="1"/>
        <v>32</v>
      </c>
    </row>
    <row r="21" spans="2:23">
      <c r="B21" s="433">
        <v>19</v>
      </c>
      <c r="C21" s="370">
        <v>4</v>
      </c>
      <c r="D21" s="370">
        <v>11</v>
      </c>
      <c r="E21" s="370">
        <v>12</v>
      </c>
      <c r="F21" s="370">
        <v>5</v>
      </c>
      <c r="G21" s="223"/>
      <c r="H21" s="223"/>
      <c r="I21" s="223"/>
      <c r="J21" s="223"/>
      <c r="K21" s="223"/>
      <c r="L21" s="436">
        <f t="shared" si="0"/>
        <v>32</v>
      </c>
      <c r="M21" s="433">
        <v>72</v>
      </c>
      <c r="N21" s="370">
        <v>6</v>
      </c>
      <c r="O21" s="370">
        <v>25</v>
      </c>
      <c r="P21" s="370">
        <v>18</v>
      </c>
      <c r="Q21" s="370">
        <v>2</v>
      </c>
      <c r="R21" s="223"/>
      <c r="S21" s="223"/>
      <c r="T21" s="223"/>
      <c r="U21" s="223"/>
      <c r="V21" s="223"/>
      <c r="W21" s="436">
        <f t="shared" si="1"/>
        <v>51</v>
      </c>
    </row>
    <row r="22" spans="2:23">
      <c r="B22" s="433">
        <v>20</v>
      </c>
      <c r="C22" s="370">
        <v>6</v>
      </c>
      <c r="D22" s="370">
        <v>10</v>
      </c>
      <c r="E22" s="370">
        <v>13</v>
      </c>
      <c r="F22" s="370">
        <v>5</v>
      </c>
      <c r="G22" s="223"/>
      <c r="H22" s="223"/>
      <c r="I22" s="223"/>
      <c r="J22" s="223"/>
      <c r="K22" s="223"/>
      <c r="L22" s="436">
        <f t="shared" si="0"/>
        <v>34</v>
      </c>
      <c r="M22" s="433">
        <v>73</v>
      </c>
      <c r="N22" s="370">
        <v>4</v>
      </c>
      <c r="O22" s="370">
        <v>12</v>
      </c>
      <c r="P22" s="370">
        <v>11</v>
      </c>
      <c r="Q22" s="370">
        <v>5</v>
      </c>
      <c r="R22" s="223"/>
      <c r="S22" s="223"/>
      <c r="T22" s="223"/>
      <c r="U22" s="223"/>
      <c r="V22" s="223"/>
      <c r="W22" s="436">
        <f t="shared" si="1"/>
        <v>32</v>
      </c>
    </row>
    <row r="23" spans="2:23">
      <c r="B23" s="433">
        <v>21</v>
      </c>
      <c r="C23" s="370">
        <v>6</v>
      </c>
      <c r="D23" s="370">
        <v>13</v>
      </c>
      <c r="E23" s="370">
        <v>12</v>
      </c>
      <c r="F23" s="370">
        <v>1</v>
      </c>
      <c r="G23" s="223"/>
      <c r="H23" s="223"/>
      <c r="I23" s="223"/>
      <c r="J23" s="223"/>
      <c r="K23" s="223"/>
      <c r="L23" s="436">
        <f t="shared" si="0"/>
        <v>32</v>
      </c>
      <c r="M23" s="433">
        <v>74</v>
      </c>
      <c r="N23" s="370">
        <v>2</v>
      </c>
      <c r="O23" s="370">
        <v>10</v>
      </c>
      <c r="P23" s="370">
        <v>9</v>
      </c>
      <c r="Q23" s="370">
        <v>5</v>
      </c>
      <c r="R23" s="223"/>
      <c r="S23" s="223"/>
      <c r="T23" s="223"/>
      <c r="U23" s="223"/>
      <c r="V23" s="223"/>
      <c r="W23" s="436">
        <f t="shared" si="1"/>
        <v>26</v>
      </c>
    </row>
    <row r="24" spans="2:23">
      <c r="B24" s="433">
        <v>22</v>
      </c>
      <c r="C24" s="370">
        <v>8</v>
      </c>
      <c r="D24" s="370">
        <v>11</v>
      </c>
      <c r="E24" s="370">
        <v>21</v>
      </c>
      <c r="F24" s="370">
        <v>2</v>
      </c>
      <c r="G24" s="223"/>
      <c r="H24" s="223"/>
      <c r="I24" s="223"/>
      <c r="J24" s="223"/>
      <c r="K24" s="223"/>
      <c r="L24" s="436">
        <f t="shared" si="0"/>
        <v>42</v>
      </c>
      <c r="M24" s="433">
        <v>75</v>
      </c>
      <c r="N24" s="370">
        <v>4</v>
      </c>
      <c r="O24" s="370">
        <v>14</v>
      </c>
      <c r="P24" s="370">
        <v>6</v>
      </c>
      <c r="Q24" s="370">
        <v>3</v>
      </c>
      <c r="R24" s="223"/>
      <c r="S24" s="223"/>
      <c r="T24" s="223"/>
      <c r="U24" s="223"/>
      <c r="V24" s="223"/>
      <c r="W24" s="436">
        <f t="shared" si="1"/>
        <v>27</v>
      </c>
    </row>
    <row r="25" spans="2:23">
      <c r="B25" s="433">
        <v>23</v>
      </c>
      <c r="C25" s="370">
        <v>3</v>
      </c>
      <c r="D25" s="370">
        <v>16</v>
      </c>
      <c r="E25" s="370">
        <v>13</v>
      </c>
      <c r="F25" s="370">
        <v>3</v>
      </c>
      <c r="G25" s="223"/>
      <c r="H25" s="223"/>
      <c r="I25" s="223"/>
      <c r="J25" s="223"/>
      <c r="K25" s="223"/>
      <c r="L25" s="436">
        <f t="shared" si="0"/>
        <v>35</v>
      </c>
      <c r="M25" s="433">
        <v>76</v>
      </c>
      <c r="N25" s="370">
        <v>4</v>
      </c>
      <c r="O25" s="370">
        <v>12</v>
      </c>
      <c r="P25" s="370">
        <v>10</v>
      </c>
      <c r="Q25" s="370">
        <v>2</v>
      </c>
      <c r="R25" s="223"/>
      <c r="S25" s="223"/>
      <c r="T25" s="223"/>
      <c r="U25" s="223"/>
      <c r="V25" s="223"/>
      <c r="W25" s="436">
        <f t="shared" si="1"/>
        <v>28</v>
      </c>
    </row>
    <row r="26" spans="2:23">
      <c r="B26" s="433">
        <v>24</v>
      </c>
      <c r="C26" s="370">
        <v>7</v>
      </c>
      <c r="D26" s="370">
        <v>10</v>
      </c>
      <c r="E26" s="370">
        <v>19</v>
      </c>
      <c r="F26" s="370">
        <v>6</v>
      </c>
      <c r="G26" s="223"/>
      <c r="H26" s="223"/>
      <c r="I26" s="223"/>
      <c r="J26" s="223"/>
      <c r="K26" s="223"/>
      <c r="L26" s="436">
        <f t="shared" si="0"/>
        <v>42</v>
      </c>
      <c r="M26" s="433">
        <v>77</v>
      </c>
      <c r="N26" s="370">
        <v>6</v>
      </c>
      <c r="O26" s="370">
        <v>9</v>
      </c>
      <c r="P26" s="370">
        <v>8</v>
      </c>
      <c r="Q26" s="370">
        <v>4</v>
      </c>
      <c r="R26" s="223"/>
      <c r="S26" s="223"/>
      <c r="T26" s="223"/>
      <c r="U26" s="223"/>
      <c r="V26" s="223"/>
      <c r="W26" s="436">
        <f t="shared" si="1"/>
        <v>27</v>
      </c>
    </row>
    <row r="27" spans="2:23">
      <c r="B27" s="433">
        <v>25</v>
      </c>
      <c r="C27" s="370">
        <v>4</v>
      </c>
      <c r="D27" s="370">
        <v>12</v>
      </c>
      <c r="E27" s="370">
        <v>13</v>
      </c>
      <c r="F27" s="370">
        <v>0</v>
      </c>
      <c r="G27" s="223"/>
      <c r="H27" s="223"/>
      <c r="I27" s="223"/>
      <c r="J27" s="223"/>
      <c r="K27" s="223"/>
      <c r="L27" s="436">
        <f t="shared" si="0"/>
        <v>29</v>
      </c>
      <c r="M27" s="433">
        <v>78</v>
      </c>
      <c r="N27" s="370">
        <v>5</v>
      </c>
      <c r="O27" s="370">
        <v>6</v>
      </c>
      <c r="P27" s="370">
        <v>10</v>
      </c>
      <c r="Q27" s="370">
        <v>2</v>
      </c>
      <c r="R27" s="223"/>
      <c r="S27" s="223"/>
      <c r="T27" s="223"/>
      <c r="U27" s="223"/>
      <c r="V27" s="223"/>
      <c r="W27" s="436">
        <f t="shared" si="1"/>
        <v>23</v>
      </c>
    </row>
    <row r="28" spans="2:23">
      <c r="B28" s="433">
        <v>26</v>
      </c>
      <c r="C28" s="370">
        <v>12</v>
      </c>
      <c r="D28" s="370">
        <v>8</v>
      </c>
      <c r="E28" s="370">
        <v>17</v>
      </c>
      <c r="F28" s="370">
        <v>7</v>
      </c>
      <c r="G28" s="223"/>
      <c r="H28" s="223"/>
      <c r="I28" s="223"/>
      <c r="J28" s="223"/>
      <c r="K28" s="223"/>
      <c r="L28" s="436">
        <f t="shared" si="0"/>
        <v>44</v>
      </c>
      <c r="M28" s="433">
        <v>79</v>
      </c>
      <c r="N28" s="370">
        <v>3</v>
      </c>
      <c r="O28" s="370">
        <v>11</v>
      </c>
      <c r="P28" s="370">
        <v>5</v>
      </c>
      <c r="Q28" s="370">
        <v>3</v>
      </c>
      <c r="R28" s="223"/>
      <c r="S28" s="223"/>
      <c r="T28" s="223"/>
      <c r="U28" s="223"/>
      <c r="V28" s="223"/>
      <c r="W28" s="436">
        <f t="shared" si="1"/>
        <v>22</v>
      </c>
    </row>
    <row r="29" spans="2:23">
      <c r="B29" s="433">
        <v>27</v>
      </c>
      <c r="C29" s="370">
        <v>11</v>
      </c>
      <c r="D29" s="370">
        <v>9</v>
      </c>
      <c r="E29" s="370">
        <v>8</v>
      </c>
      <c r="F29" s="370">
        <v>3</v>
      </c>
      <c r="G29" s="223"/>
      <c r="H29" s="223"/>
      <c r="I29" s="223"/>
      <c r="J29" s="223"/>
      <c r="K29" s="223"/>
      <c r="L29" s="436">
        <f t="shared" si="0"/>
        <v>31</v>
      </c>
      <c r="M29" s="433">
        <v>80</v>
      </c>
      <c r="N29" s="370">
        <v>2</v>
      </c>
      <c r="O29" s="370">
        <v>13</v>
      </c>
      <c r="P29" s="370">
        <v>6</v>
      </c>
      <c r="Q29" s="370">
        <v>4</v>
      </c>
      <c r="R29" s="223"/>
      <c r="S29" s="223"/>
      <c r="T29" s="223"/>
      <c r="U29" s="223"/>
      <c r="V29" s="223"/>
      <c r="W29" s="436">
        <f t="shared" si="1"/>
        <v>25</v>
      </c>
    </row>
    <row r="30" spans="2:23">
      <c r="B30" s="433">
        <v>28</v>
      </c>
      <c r="C30" s="370">
        <v>7</v>
      </c>
      <c r="D30" s="370">
        <v>10</v>
      </c>
      <c r="E30" s="370">
        <v>15</v>
      </c>
      <c r="F30" s="370">
        <v>6</v>
      </c>
      <c r="G30" s="223"/>
      <c r="H30" s="223"/>
      <c r="I30" s="223"/>
      <c r="J30" s="223"/>
      <c r="K30" s="223"/>
      <c r="L30" s="436">
        <f t="shared" si="0"/>
        <v>38</v>
      </c>
      <c r="M30" s="433">
        <v>81</v>
      </c>
      <c r="N30" s="370">
        <v>4</v>
      </c>
      <c r="O30" s="370">
        <v>6</v>
      </c>
      <c r="P30" s="370">
        <v>5</v>
      </c>
      <c r="Q30" s="370">
        <v>1</v>
      </c>
      <c r="R30" s="223"/>
      <c r="S30" s="223"/>
      <c r="T30" s="223"/>
      <c r="U30" s="223"/>
      <c r="V30" s="223"/>
      <c r="W30" s="436">
        <f t="shared" si="1"/>
        <v>16</v>
      </c>
    </row>
    <row r="31" spans="2:23">
      <c r="B31" s="433">
        <v>29</v>
      </c>
      <c r="C31" s="370">
        <v>10</v>
      </c>
      <c r="D31" s="370">
        <v>14</v>
      </c>
      <c r="E31" s="370">
        <v>10</v>
      </c>
      <c r="F31" s="370">
        <v>1</v>
      </c>
      <c r="G31" s="223"/>
      <c r="H31" s="223"/>
      <c r="I31" s="223"/>
      <c r="J31" s="223"/>
      <c r="K31" s="223"/>
      <c r="L31" s="436">
        <f t="shared" si="0"/>
        <v>35</v>
      </c>
      <c r="M31" s="433">
        <v>82</v>
      </c>
      <c r="N31" s="370">
        <v>4</v>
      </c>
      <c r="O31" s="370">
        <v>4</v>
      </c>
      <c r="P31" s="370">
        <v>1</v>
      </c>
      <c r="Q31" s="370">
        <v>1</v>
      </c>
      <c r="R31" s="223"/>
      <c r="S31" s="223"/>
      <c r="T31" s="223"/>
      <c r="U31" s="223"/>
      <c r="V31" s="223"/>
      <c r="W31" s="436">
        <f t="shared" si="1"/>
        <v>10</v>
      </c>
    </row>
    <row r="32" spans="2:23">
      <c r="B32" s="433">
        <v>30</v>
      </c>
      <c r="C32" s="370">
        <v>7</v>
      </c>
      <c r="D32" s="370">
        <v>17</v>
      </c>
      <c r="E32" s="370">
        <v>16</v>
      </c>
      <c r="F32" s="370">
        <v>3</v>
      </c>
      <c r="G32" s="223"/>
      <c r="H32" s="223"/>
      <c r="I32" s="223"/>
      <c r="J32" s="223"/>
      <c r="K32" s="223"/>
      <c r="L32" s="436">
        <f t="shared" si="0"/>
        <v>43</v>
      </c>
      <c r="M32" s="433">
        <v>83</v>
      </c>
      <c r="N32" s="370">
        <v>3</v>
      </c>
      <c r="O32" s="370">
        <v>6</v>
      </c>
      <c r="P32" s="370">
        <v>7</v>
      </c>
      <c r="Q32" s="370">
        <v>3</v>
      </c>
      <c r="R32" s="223"/>
      <c r="S32" s="223"/>
      <c r="T32" s="223"/>
      <c r="U32" s="223"/>
      <c r="V32" s="223"/>
      <c r="W32" s="436">
        <f t="shared" si="1"/>
        <v>19</v>
      </c>
    </row>
    <row r="33" spans="2:23">
      <c r="B33" s="433">
        <v>31</v>
      </c>
      <c r="C33" s="370">
        <v>10</v>
      </c>
      <c r="D33" s="370">
        <v>15</v>
      </c>
      <c r="E33" s="370">
        <v>10</v>
      </c>
      <c r="F33" s="370">
        <v>1</v>
      </c>
      <c r="G33" s="223"/>
      <c r="H33" s="223"/>
      <c r="I33" s="223"/>
      <c r="J33" s="223"/>
      <c r="K33" s="223"/>
      <c r="L33" s="436">
        <f t="shared" si="0"/>
        <v>36</v>
      </c>
      <c r="M33" s="433">
        <v>84</v>
      </c>
      <c r="N33" s="370">
        <v>2</v>
      </c>
      <c r="O33" s="370">
        <v>3</v>
      </c>
      <c r="P33" s="370">
        <v>4</v>
      </c>
      <c r="Q33" s="370">
        <v>3</v>
      </c>
      <c r="R33" s="223"/>
      <c r="S33" s="223"/>
      <c r="T33" s="223"/>
      <c r="U33" s="223"/>
      <c r="V33" s="223"/>
      <c r="W33" s="436">
        <f t="shared" si="1"/>
        <v>12</v>
      </c>
    </row>
    <row r="34" spans="2:23">
      <c r="B34" s="433">
        <v>32</v>
      </c>
      <c r="C34" s="370">
        <v>5</v>
      </c>
      <c r="D34" s="370">
        <v>15</v>
      </c>
      <c r="E34" s="370">
        <v>15</v>
      </c>
      <c r="F34" s="370">
        <v>6</v>
      </c>
      <c r="G34" s="223"/>
      <c r="H34" s="223"/>
      <c r="I34" s="223"/>
      <c r="J34" s="223"/>
      <c r="K34" s="223"/>
      <c r="L34" s="436">
        <f t="shared" si="0"/>
        <v>41</v>
      </c>
      <c r="M34" s="433">
        <v>85</v>
      </c>
      <c r="N34" s="370">
        <v>3</v>
      </c>
      <c r="O34" s="370">
        <v>2</v>
      </c>
      <c r="P34" s="370">
        <v>2</v>
      </c>
      <c r="Q34" s="370">
        <v>0</v>
      </c>
      <c r="R34" s="223"/>
      <c r="S34" s="223"/>
      <c r="T34" s="223"/>
      <c r="U34" s="223"/>
      <c r="V34" s="223"/>
      <c r="W34" s="436">
        <f t="shared" si="1"/>
        <v>7</v>
      </c>
    </row>
    <row r="35" spans="2:23">
      <c r="B35" s="433">
        <v>33</v>
      </c>
      <c r="C35" s="370">
        <v>8</v>
      </c>
      <c r="D35" s="370">
        <v>20</v>
      </c>
      <c r="E35" s="370">
        <v>12</v>
      </c>
      <c r="F35" s="370">
        <v>6</v>
      </c>
      <c r="G35" s="223"/>
      <c r="H35" s="223"/>
      <c r="I35" s="223"/>
      <c r="J35" s="223"/>
      <c r="K35" s="223"/>
      <c r="L35" s="436">
        <f t="shared" si="0"/>
        <v>46</v>
      </c>
      <c r="M35" s="433">
        <v>86</v>
      </c>
      <c r="N35" s="370">
        <v>2</v>
      </c>
      <c r="O35" s="370">
        <v>2</v>
      </c>
      <c r="P35" s="370">
        <v>4</v>
      </c>
      <c r="Q35" s="370">
        <v>0</v>
      </c>
      <c r="R35" s="223"/>
      <c r="S35" s="223"/>
      <c r="T35" s="223"/>
      <c r="U35" s="223"/>
      <c r="V35" s="223"/>
      <c r="W35" s="436">
        <f t="shared" si="1"/>
        <v>8</v>
      </c>
    </row>
    <row r="36" spans="2:23">
      <c r="B36" s="433">
        <v>34</v>
      </c>
      <c r="C36" s="370">
        <v>6</v>
      </c>
      <c r="D36" s="370">
        <v>19</v>
      </c>
      <c r="E36" s="370">
        <v>21</v>
      </c>
      <c r="F36" s="370">
        <v>4</v>
      </c>
      <c r="G36" s="223"/>
      <c r="H36" s="223"/>
      <c r="I36" s="223"/>
      <c r="J36" s="223"/>
      <c r="K36" s="223"/>
      <c r="L36" s="436">
        <f t="shared" si="0"/>
        <v>50</v>
      </c>
      <c r="M36" s="433">
        <v>87</v>
      </c>
      <c r="N36" s="370">
        <v>2</v>
      </c>
      <c r="O36" s="370">
        <v>6</v>
      </c>
      <c r="P36" s="370">
        <v>2</v>
      </c>
      <c r="Q36" s="370">
        <v>1</v>
      </c>
      <c r="R36" s="223"/>
      <c r="S36" s="223"/>
      <c r="T36" s="223"/>
      <c r="U36" s="223"/>
      <c r="V36" s="223"/>
      <c r="W36" s="436">
        <f t="shared" si="1"/>
        <v>11</v>
      </c>
    </row>
    <row r="37" spans="2:23">
      <c r="B37" s="433">
        <v>35</v>
      </c>
      <c r="C37" s="370">
        <v>10</v>
      </c>
      <c r="D37" s="370">
        <v>19</v>
      </c>
      <c r="E37" s="370">
        <v>21</v>
      </c>
      <c r="F37" s="370">
        <v>7</v>
      </c>
      <c r="G37" s="223"/>
      <c r="H37" s="223"/>
      <c r="I37" s="223"/>
      <c r="J37" s="223"/>
      <c r="K37" s="223"/>
      <c r="L37" s="436">
        <f t="shared" si="0"/>
        <v>57</v>
      </c>
      <c r="M37" s="433">
        <v>88</v>
      </c>
      <c r="N37" s="370">
        <v>2</v>
      </c>
      <c r="O37" s="370">
        <v>2</v>
      </c>
      <c r="P37" s="370">
        <v>3</v>
      </c>
      <c r="Q37" s="370">
        <v>0</v>
      </c>
      <c r="R37" s="223"/>
      <c r="S37" s="223"/>
      <c r="T37" s="223"/>
      <c r="U37" s="223"/>
      <c r="V37" s="223"/>
      <c r="W37" s="436">
        <f t="shared" si="1"/>
        <v>7</v>
      </c>
    </row>
    <row r="38" spans="2:23">
      <c r="B38" s="433">
        <v>36</v>
      </c>
      <c r="C38" s="370">
        <v>7</v>
      </c>
      <c r="D38" s="370">
        <v>19</v>
      </c>
      <c r="E38" s="370">
        <v>19</v>
      </c>
      <c r="F38" s="370">
        <v>2</v>
      </c>
      <c r="G38" s="223"/>
      <c r="H38" s="223"/>
      <c r="I38" s="223"/>
      <c r="J38" s="223"/>
      <c r="K38" s="223"/>
      <c r="L38" s="436">
        <f t="shared" si="0"/>
        <v>47</v>
      </c>
      <c r="M38" s="433">
        <v>89</v>
      </c>
      <c r="N38" s="370">
        <v>0</v>
      </c>
      <c r="O38" s="370">
        <v>4</v>
      </c>
      <c r="P38" s="370">
        <v>0</v>
      </c>
      <c r="Q38" s="370">
        <v>0</v>
      </c>
      <c r="R38" s="223"/>
      <c r="S38" s="223"/>
      <c r="T38" s="223"/>
      <c r="U38" s="223"/>
      <c r="V38" s="223"/>
      <c r="W38" s="436">
        <f t="shared" si="1"/>
        <v>4</v>
      </c>
    </row>
    <row r="39" spans="2:23">
      <c r="B39" s="433">
        <v>37</v>
      </c>
      <c r="C39" s="370">
        <v>8</v>
      </c>
      <c r="D39" s="370">
        <v>17</v>
      </c>
      <c r="E39" s="370">
        <v>18</v>
      </c>
      <c r="F39" s="370">
        <v>5</v>
      </c>
      <c r="G39" s="223"/>
      <c r="H39" s="223"/>
      <c r="I39" s="223"/>
      <c r="J39" s="223"/>
      <c r="K39" s="223"/>
      <c r="L39" s="436">
        <f t="shared" si="0"/>
        <v>48</v>
      </c>
      <c r="M39" s="433">
        <v>90</v>
      </c>
      <c r="N39" s="370">
        <v>1</v>
      </c>
      <c r="O39" s="370">
        <v>5</v>
      </c>
      <c r="P39" s="370">
        <v>2</v>
      </c>
      <c r="Q39" s="370">
        <v>0</v>
      </c>
      <c r="R39" s="223"/>
      <c r="S39" s="223"/>
      <c r="T39" s="223"/>
      <c r="U39" s="223"/>
      <c r="V39" s="223"/>
      <c r="W39" s="436">
        <f t="shared" si="1"/>
        <v>8</v>
      </c>
    </row>
    <row r="40" spans="2:23">
      <c r="B40" s="433">
        <v>38</v>
      </c>
      <c r="C40" s="370">
        <v>11</v>
      </c>
      <c r="D40" s="370">
        <v>15</v>
      </c>
      <c r="E40" s="370">
        <v>20</v>
      </c>
      <c r="F40" s="370">
        <v>7</v>
      </c>
      <c r="G40" s="223"/>
      <c r="H40" s="223"/>
      <c r="I40" s="223"/>
      <c r="J40" s="223"/>
      <c r="K40" s="223"/>
      <c r="L40" s="436">
        <f t="shared" si="0"/>
        <v>53</v>
      </c>
      <c r="M40" s="433">
        <v>91</v>
      </c>
      <c r="N40" s="370">
        <v>1</v>
      </c>
      <c r="O40" s="370">
        <v>0</v>
      </c>
      <c r="P40" s="370">
        <v>3</v>
      </c>
      <c r="Q40" s="370">
        <v>2</v>
      </c>
      <c r="R40" s="223"/>
      <c r="S40" s="223"/>
      <c r="T40" s="223"/>
      <c r="U40" s="223"/>
      <c r="V40" s="223"/>
      <c r="W40" s="436">
        <f t="shared" si="1"/>
        <v>6</v>
      </c>
    </row>
    <row r="41" spans="2:23">
      <c r="B41" s="433">
        <v>39</v>
      </c>
      <c r="C41" s="370">
        <v>2</v>
      </c>
      <c r="D41" s="370">
        <v>15</v>
      </c>
      <c r="E41" s="370">
        <v>23</v>
      </c>
      <c r="F41" s="370">
        <v>7</v>
      </c>
      <c r="G41" s="223"/>
      <c r="H41" s="223"/>
      <c r="I41" s="223"/>
      <c r="J41" s="223"/>
      <c r="K41" s="223"/>
      <c r="L41" s="436">
        <f t="shared" si="0"/>
        <v>47</v>
      </c>
      <c r="M41" s="433">
        <v>92</v>
      </c>
      <c r="N41" s="370">
        <v>1</v>
      </c>
      <c r="O41" s="370">
        <v>0</v>
      </c>
      <c r="P41" s="370">
        <v>1</v>
      </c>
      <c r="Q41" s="370">
        <v>0</v>
      </c>
      <c r="R41" s="223"/>
      <c r="S41" s="223"/>
      <c r="T41" s="223"/>
      <c r="U41" s="223"/>
      <c r="V41" s="223"/>
      <c r="W41" s="436">
        <f t="shared" si="1"/>
        <v>2</v>
      </c>
    </row>
    <row r="42" spans="2:23">
      <c r="B42" s="433">
        <v>40</v>
      </c>
      <c r="C42" s="370">
        <v>11</v>
      </c>
      <c r="D42" s="370">
        <v>17</v>
      </c>
      <c r="E42" s="370">
        <v>15</v>
      </c>
      <c r="F42" s="370">
        <v>5</v>
      </c>
      <c r="G42" s="223"/>
      <c r="H42" s="223"/>
      <c r="I42" s="223"/>
      <c r="J42" s="223"/>
      <c r="K42" s="223"/>
      <c r="L42" s="436">
        <f t="shared" si="0"/>
        <v>48</v>
      </c>
      <c r="M42" s="433">
        <v>93</v>
      </c>
      <c r="N42" s="370">
        <v>0</v>
      </c>
      <c r="O42" s="370">
        <v>0</v>
      </c>
      <c r="P42" s="370">
        <v>1</v>
      </c>
      <c r="Q42" s="370">
        <v>0</v>
      </c>
      <c r="R42" s="223"/>
      <c r="S42" s="223"/>
      <c r="T42" s="223"/>
      <c r="U42" s="223"/>
      <c r="V42" s="223"/>
      <c r="W42" s="436">
        <f t="shared" si="1"/>
        <v>1</v>
      </c>
    </row>
    <row r="43" spans="2:23">
      <c r="B43" s="433">
        <v>41</v>
      </c>
      <c r="C43" s="370">
        <v>7</v>
      </c>
      <c r="D43" s="370">
        <v>24</v>
      </c>
      <c r="E43" s="370">
        <v>27</v>
      </c>
      <c r="F43" s="370">
        <v>6</v>
      </c>
      <c r="G43" s="223"/>
      <c r="H43" s="223"/>
      <c r="I43" s="223"/>
      <c r="J43" s="223"/>
      <c r="K43" s="223"/>
      <c r="L43" s="436">
        <f t="shared" si="0"/>
        <v>64</v>
      </c>
      <c r="M43" s="433">
        <v>94</v>
      </c>
      <c r="N43" s="370">
        <v>2</v>
      </c>
      <c r="O43" s="370">
        <v>2</v>
      </c>
      <c r="P43" s="370">
        <v>1</v>
      </c>
      <c r="Q43" s="370">
        <v>0</v>
      </c>
      <c r="R43" s="223"/>
      <c r="S43" s="223"/>
      <c r="T43" s="223"/>
      <c r="U43" s="223"/>
      <c r="V43" s="223"/>
      <c r="W43" s="436">
        <f t="shared" si="1"/>
        <v>5</v>
      </c>
    </row>
    <row r="44" spans="2:23">
      <c r="B44" s="433">
        <v>42</v>
      </c>
      <c r="C44" s="370">
        <v>1</v>
      </c>
      <c r="D44" s="370">
        <v>19</v>
      </c>
      <c r="E44" s="370">
        <v>13</v>
      </c>
      <c r="F44" s="370">
        <v>9</v>
      </c>
      <c r="G44" s="223"/>
      <c r="H44" s="223"/>
      <c r="I44" s="223"/>
      <c r="J44" s="223"/>
      <c r="K44" s="223"/>
      <c r="L44" s="436">
        <f t="shared" si="0"/>
        <v>42</v>
      </c>
      <c r="M44" s="433">
        <v>95</v>
      </c>
      <c r="N44" s="370">
        <v>0</v>
      </c>
      <c r="O44" s="370">
        <v>0</v>
      </c>
      <c r="P44" s="370">
        <v>1</v>
      </c>
      <c r="Q44" s="370">
        <v>0</v>
      </c>
      <c r="R44" s="223"/>
      <c r="S44" s="223"/>
      <c r="T44" s="223"/>
      <c r="U44" s="223"/>
      <c r="V44" s="223"/>
      <c r="W44" s="436">
        <f t="shared" si="1"/>
        <v>1</v>
      </c>
    </row>
    <row r="45" spans="2:23">
      <c r="B45" s="433">
        <v>43</v>
      </c>
      <c r="C45" s="370">
        <v>6</v>
      </c>
      <c r="D45" s="370">
        <v>20</v>
      </c>
      <c r="E45" s="370">
        <v>23</v>
      </c>
      <c r="F45" s="370">
        <v>2</v>
      </c>
      <c r="G45" s="223"/>
      <c r="H45" s="223"/>
      <c r="I45" s="223"/>
      <c r="J45" s="223"/>
      <c r="K45" s="223"/>
      <c r="L45" s="436">
        <f t="shared" si="0"/>
        <v>51</v>
      </c>
      <c r="M45" s="433">
        <v>96</v>
      </c>
      <c r="N45" s="370">
        <v>0</v>
      </c>
      <c r="O45" s="370">
        <v>0</v>
      </c>
      <c r="P45" s="370">
        <v>0</v>
      </c>
      <c r="Q45" s="370">
        <v>0</v>
      </c>
      <c r="R45" s="223"/>
      <c r="S45" s="223"/>
      <c r="T45" s="223"/>
      <c r="U45" s="223"/>
      <c r="V45" s="223"/>
      <c r="W45" s="436">
        <f t="shared" si="1"/>
        <v>0</v>
      </c>
    </row>
    <row r="46" spans="2:23">
      <c r="B46" s="433">
        <v>44</v>
      </c>
      <c r="C46" s="370">
        <v>11</v>
      </c>
      <c r="D46" s="370">
        <v>19</v>
      </c>
      <c r="E46" s="370">
        <v>19</v>
      </c>
      <c r="F46" s="370">
        <v>5</v>
      </c>
      <c r="G46" s="223"/>
      <c r="H46" s="223"/>
      <c r="I46" s="223"/>
      <c r="J46" s="223"/>
      <c r="K46" s="223"/>
      <c r="L46" s="436">
        <f t="shared" si="0"/>
        <v>54</v>
      </c>
      <c r="M46" s="433">
        <v>97</v>
      </c>
      <c r="N46" s="370">
        <v>0</v>
      </c>
      <c r="O46" s="370">
        <v>0</v>
      </c>
      <c r="P46" s="370">
        <v>0</v>
      </c>
      <c r="Q46" s="370">
        <v>0</v>
      </c>
      <c r="R46" s="223"/>
      <c r="S46" s="223"/>
      <c r="T46" s="223"/>
      <c r="U46" s="223"/>
      <c r="V46" s="223"/>
      <c r="W46" s="436">
        <f t="shared" si="1"/>
        <v>0</v>
      </c>
    </row>
    <row r="47" spans="2:23">
      <c r="B47" s="433">
        <v>45</v>
      </c>
      <c r="C47" s="370">
        <v>9</v>
      </c>
      <c r="D47" s="370">
        <v>15</v>
      </c>
      <c r="E47" s="370">
        <v>15</v>
      </c>
      <c r="F47" s="370">
        <v>9</v>
      </c>
      <c r="G47" s="223"/>
      <c r="H47" s="223"/>
      <c r="I47" s="223"/>
      <c r="J47" s="223"/>
      <c r="K47" s="223"/>
      <c r="L47" s="436">
        <f t="shared" si="0"/>
        <v>48</v>
      </c>
      <c r="M47" s="433">
        <v>98</v>
      </c>
      <c r="N47" s="370">
        <v>0</v>
      </c>
      <c r="O47" s="370">
        <v>0</v>
      </c>
      <c r="P47" s="370">
        <v>0</v>
      </c>
      <c r="Q47" s="370">
        <v>0</v>
      </c>
      <c r="R47" s="223"/>
      <c r="S47" s="223"/>
      <c r="T47" s="223"/>
      <c r="U47" s="223"/>
      <c r="V47" s="223"/>
      <c r="W47" s="436">
        <f t="shared" si="1"/>
        <v>0</v>
      </c>
    </row>
    <row r="48" spans="2:23">
      <c r="B48" s="433">
        <v>46</v>
      </c>
      <c r="C48" s="370">
        <v>9</v>
      </c>
      <c r="D48" s="370">
        <v>26</v>
      </c>
      <c r="E48" s="370">
        <v>17</v>
      </c>
      <c r="F48" s="370">
        <v>5</v>
      </c>
      <c r="G48" s="223"/>
      <c r="H48" s="223"/>
      <c r="I48" s="223"/>
      <c r="J48" s="223"/>
      <c r="K48" s="223"/>
      <c r="L48" s="436">
        <f t="shared" si="0"/>
        <v>57</v>
      </c>
      <c r="M48" s="433">
        <v>99</v>
      </c>
      <c r="N48" s="370">
        <v>0</v>
      </c>
      <c r="O48" s="370">
        <v>1</v>
      </c>
      <c r="P48" s="370">
        <v>0</v>
      </c>
      <c r="Q48" s="370">
        <v>0</v>
      </c>
      <c r="R48" s="223"/>
      <c r="S48" s="223"/>
      <c r="T48" s="223"/>
      <c r="U48" s="223"/>
      <c r="V48" s="223"/>
      <c r="W48" s="436">
        <f t="shared" si="1"/>
        <v>1</v>
      </c>
    </row>
    <row r="49" spans="2:23">
      <c r="B49" s="433">
        <v>47</v>
      </c>
      <c r="C49" s="370">
        <v>20</v>
      </c>
      <c r="D49" s="370">
        <v>28</v>
      </c>
      <c r="E49" s="370">
        <v>18</v>
      </c>
      <c r="F49" s="370">
        <v>5</v>
      </c>
      <c r="G49" s="223"/>
      <c r="H49" s="223"/>
      <c r="I49" s="223"/>
      <c r="J49" s="223"/>
      <c r="K49" s="223"/>
      <c r="L49" s="436">
        <f t="shared" si="0"/>
        <v>71</v>
      </c>
      <c r="M49" s="433">
        <v>100</v>
      </c>
      <c r="N49" s="370">
        <v>0</v>
      </c>
      <c r="O49" s="370">
        <v>0</v>
      </c>
      <c r="P49" s="370">
        <v>0</v>
      </c>
      <c r="Q49" s="370">
        <v>0</v>
      </c>
      <c r="R49" s="223"/>
      <c r="S49" s="223"/>
      <c r="T49" s="223"/>
      <c r="U49" s="223"/>
      <c r="V49" s="223"/>
      <c r="W49" s="436">
        <f t="shared" si="1"/>
        <v>0</v>
      </c>
    </row>
    <row r="50" spans="2:23">
      <c r="B50" s="433">
        <v>48</v>
      </c>
      <c r="C50" s="370">
        <v>6</v>
      </c>
      <c r="D50" s="370">
        <v>27</v>
      </c>
      <c r="E50" s="370">
        <v>10</v>
      </c>
      <c r="F50" s="370">
        <v>10</v>
      </c>
      <c r="G50" s="223"/>
      <c r="H50" s="223"/>
      <c r="I50" s="223"/>
      <c r="J50" s="223"/>
      <c r="K50" s="223"/>
      <c r="L50" s="436">
        <f t="shared" si="0"/>
        <v>53</v>
      </c>
      <c r="M50" s="433">
        <v>101</v>
      </c>
      <c r="N50" s="370">
        <v>0</v>
      </c>
      <c r="O50" s="370">
        <v>0</v>
      </c>
      <c r="P50" s="370">
        <v>0</v>
      </c>
      <c r="Q50" s="370">
        <v>0</v>
      </c>
      <c r="R50" s="223"/>
      <c r="S50" s="223"/>
      <c r="T50" s="223"/>
      <c r="U50" s="223"/>
      <c r="V50" s="223"/>
      <c r="W50" s="436">
        <f t="shared" si="1"/>
        <v>0</v>
      </c>
    </row>
    <row r="51" spans="2:23">
      <c r="B51" s="433">
        <v>49</v>
      </c>
      <c r="C51" s="370">
        <v>8</v>
      </c>
      <c r="D51" s="370">
        <v>21</v>
      </c>
      <c r="E51" s="370">
        <v>15</v>
      </c>
      <c r="F51" s="370">
        <v>8</v>
      </c>
      <c r="G51" s="223"/>
      <c r="H51" s="223"/>
      <c r="I51" s="223"/>
      <c r="J51" s="223"/>
      <c r="K51" s="223"/>
      <c r="L51" s="436">
        <f t="shared" si="0"/>
        <v>52</v>
      </c>
      <c r="M51" s="433">
        <v>102</v>
      </c>
      <c r="N51" s="370">
        <v>0</v>
      </c>
      <c r="O51" s="370">
        <v>0</v>
      </c>
      <c r="P51" s="370">
        <v>0</v>
      </c>
      <c r="Q51" s="370">
        <v>0</v>
      </c>
      <c r="R51" s="223"/>
      <c r="S51" s="223"/>
      <c r="T51" s="223"/>
      <c r="U51" s="223"/>
      <c r="V51" s="223"/>
      <c r="W51" s="436">
        <f t="shared" si="1"/>
        <v>0</v>
      </c>
    </row>
    <row r="52" spans="2:23">
      <c r="B52" s="433">
        <v>50</v>
      </c>
      <c r="C52" s="370">
        <v>9</v>
      </c>
      <c r="D52" s="370">
        <v>30</v>
      </c>
      <c r="E52" s="370">
        <v>22</v>
      </c>
      <c r="F52" s="370">
        <v>6</v>
      </c>
      <c r="G52" s="223"/>
      <c r="H52" s="223"/>
      <c r="I52" s="223"/>
      <c r="J52" s="223"/>
      <c r="K52" s="223"/>
      <c r="L52" s="436">
        <f t="shared" si="0"/>
        <v>67</v>
      </c>
      <c r="M52" s="433">
        <v>103</v>
      </c>
      <c r="N52" s="370">
        <v>0</v>
      </c>
      <c r="O52" s="370">
        <v>0</v>
      </c>
      <c r="P52" s="370">
        <v>0</v>
      </c>
      <c r="Q52" s="370">
        <v>0</v>
      </c>
      <c r="R52" s="223"/>
      <c r="S52" s="223"/>
      <c r="T52" s="223"/>
      <c r="U52" s="223"/>
      <c r="V52" s="223"/>
      <c r="W52" s="436">
        <f t="shared" si="1"/>
        <v>0</v>
      </c>
    </row>
    <row r="53" spans="2:23">
      <c r="B53" s="433">
        <v>51</v>
      </c>
      <c r="C53" s="370">
        <v>3</v>
      </c>
      <c r="D53" s="370">
        <v>16</v>
      </c>
      <c r="E53" s="370">
        <v>13</v>
      </c>
      <c r="F53" s="370">
        <v>5</v>
      </c>
      <c r="G53" s="223"/>
      <c r="H53" s="223"/>
      <c r="I53" s="223"/>
      <c r="J53" s="223"/>
      <c r="K53" s="223"/>
      <c r="L53" s="436">
        <f t="shared" si="0"/>
        <v>37</v>
      </c>
      <c r="M53" s="432" t="s">
        <v>51</v>
      </c>
      <c r="N53" s="370">
        <v>0</v>
      </c>
      <c r="O53" s="370">
        <v>0</v>
      </c>
      <c r="P53" s="370">
        <v>0</v>
      </c>
      <c r="Q53" s="370">
        <v>0</v>
      </c>
      <c r="R53" s="223"/>
      <c r="S53" s="223"/>
      <c r="T53" s="223"/>
      <c r="U53" s="223"/>
      <c r="V53" s="223"/>
      <c r="W53" s="436">
        <f t="shared" si="1"/>
        <v>0</v>
      </c>
    </row>
    <row r="54" spans="2:23">
      <c r="B54" s="434">
        <v>52</v>
      </c>
      <c r="C54" s="370">
        <v>7</v>
      </c>
      <c r="D54" s="370">
        <v>20</v>
      </c>
      <c r="E54" s="370">
        <v>24</v>
      </c>
      <c r="F54" s="370">
        <v>6</v>
      </c>
      <c r="G54" s="224"/>
      <c r="H54" s="224"/>
      <c r="I54" s="224"/>
      <c r="J54" s="224"/>
      <c r="K54" s="224"/>
      <c r="L54" s="436">
        <f t="shared" si="0"/>
        <v>57</v>
      </c>
      <c r="M54" s="432" t="s">
        <v>54</v>
      </c>
      <c r="N54" s="370">
        <v>0</v>
      </c>
      <c r="O54" s="370">
        <v>0</v>
      </c>
      <c r="P54" s="370">
        <v>0</v>
      </c>
      <c r="Q54" s="370">
        <v>0</v>
      </c>
      <c r="R54" s="225"/>
      <c r="S54" s="225"/>
      <c r="T54" s="225"/>
      <c r="U54" s="225"/>
      <c r="V54" s="225"/>
      <c r="W54" s="436">
        <f t="shared" si="1"/>
        <v>0</v>
      </c>
    </row>
    <row r="55" spans="2:23">
      <c r="B55" s="89"/>
      <c r="C55" s="88"/>
      <c r="D55" s="88"/>
      <c r="E55" s="88"/>
      <c r="F55" s="88"/>
      <c r="G55" s="88"/>
      <c r="H55" s="88"/>
      <c r="I55" s="88"/>
      <c r="J55" s="88"/>
      <c r="K55" s="88"/>
      <c r="L55" s="90"/>
      <c r="M55" s="438" t="s">
        <v>52</v>
      </c>
      <c r="N55" s="439">
        <f>SUM(N2:N54,C2:C54)</f>
        <v>516</v>
      </c>
      <c r="O55" s="439">
        <f>SUM(O2:O54,D2:D54)</f>
        <v>1221</v>
      </c>
      <c r="P55" s="439">
        <f>SUM(P2:P54,E2:E54)</f>
        <v>1170</v>
      </c>
      <c r="Q55" s="437">
        <f>SUM(Q2:Q54,F2:F54)</f>
        <v>345</v>
      </c>
      <c r="R55" s="437"/>
      <c r="S55" s="437"/>
      <c r="T55" s="437"/>
      <c r="U55" s="437"/>
      <c r="V55" s="437"/>
      <c r="W55" s="437">
        <f t="shared" si="1"/>
        <v>3252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  <ignoredError sqref="L3:L54 W2:W52" formulaRange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B1:W55"/>
  <sheetViews>
    <sheetView view="pageLayout" zoomScale="70" zoomScaleNormal="100" zoomScalePageLayoutView="70" workbookViewId="0">
      <selection activeCell="T14" sqref="T14"/>
    </sheetView>
  </sheetViews>
  <sheetFormatPr defaultColWidth="7.625" defaultRowHeight="13.5"/>
  <cols>
    <col min="1" max="1" width="7.625" style="48"/>
    <col min="2" max="2" width="7.625" style="49" customWidth="1"/>
    <col min="3" max="12" width="7.625" style="50" customWidth="1"/>
    <col min="13" max="16384" width="7.625" style="48"/>
  </cols>
  <sheetData>
    <row r="1" spans="2:23">
      <c r="B1" s="432" t="s">
        <v>53</v>
      </c>
      <c r="C1" s="435" t="s">
        <v>39</v>
      </c>
      <c r="D1" s="435" t="s">
        <v>20</v>
      </c>
      <c r="E1" s="435" t="s">
        <v>21</v>
      </c>
      <c r="F1" s="435" t="s">
        <v>22</v>
      </c>
      <c r="G1" s="435"/>
      <c r="H1" s="435"/>
      <c r="I1" s="435"/>
      <c r="J1" s="435"/>
      <c r="K1" s="435"/>
      <c r="L1" s="435" t="s">
        <v>1</v>
      </c>
      <c r="M1" s="432" t="s">
        <v>53</v>
      </c>
      <c r="N1" s="435" t="s">
        <v>39</v>
      </c>
      <c r="O1" s="435" t="s">
        <v>20</v>
      </c>
      <c r="P1" s="435" t="s">
        <v>21</v>
      </c>
      <c r="Q1" s="435" t="s">
        <v>22</v>
      </c>
      <c r="R1" s="435"/>
      <c r="S1" s="435"/>
      <c r="T1" s="435"/>
      <c r="U1" s="435"/>
      <c r="V1" s="435"/>
      <c r="W1" s="435" t="s">
        <v>1</v>
      </c>
    </row>
    <row r="2" spans="2:23">
      <c r="B2" s="433" t="s">
        <v>78</v>
      </c>
      <c r="C2" s="370">
        <v>3</v>
      </c>
      <c r="D2" s="370">
        <v>10</v>
      </c>
      <c r="E2" s="370">
        <v>9</v>
      </c>
      <c r="F2" s="370">
        <v>1</v>
      </c>
      <c r="G2" s="223"/>
      <c r="H2" s="223"/>
      <c r="I2" s="223"/>
      <c r="J2" s="223"/>
      <c r="K2" s="223"/>
      <c r="L2" s="436">
        <f>SUM(C2:K2)</f>
        <v>23</v>
      </c>
      <c r="M2" s="433">
        <v>53</v>
      </c>
      <c r="N2" s="370">
        <v>14</v>
      </c>
      <c r="O2" s="370">
        <v>16</v>
      </c>
      <c r="P2" s="370">
        <v>20</v>
      </c>
      <c r="Q2" s="370">
        <v>4</v>
      </c>
      <c r="R2" s="223"/>
      <c r="S2" s="223"/>
      <c r="T2" s="223"/>
      <c r="U2" s="223"/>
      <c r="V2" s="223"/>
      <c r="W2" s="436">
        <f>SUM(N2:V2)</f>
        <v>54</v>
      </c>
    </row>
    <row r="3" spans="2:23">
      <c r="B3" s="433">
        <v>1</v>
      </c>
      <c r="C3" s="370">
        <v>2</v>
      </c>
      <c r="D3" s="370">
        <v>8</v>
      </c>
      <c r="E3" s="370">
        <v>11</v>
      </c>
      <c r="F3" s="370">
        <v>3</v>
      </c>
      <c r="G3" s="223"/>
      <c r="H3" s="223"/>
      <c r="I3" s="223"/>
      <c r="J3" s="223"/>
      <c r="K3" s="223"/>
      <c r="L3" s="436">
        <f t="shared" ref="L3:L54" si="0">SUM(C3:K3)</f>
        <v>24</v>
      </c>
      <c r="M3" s="433">
        <v>54</v>
      </c>
      <c r="N3" s="370">
        <v>3</v>
      </c>
      <c r="O3" s="370">
        <v>25</v>
      </c>
      <c r="P3" s="370">
        <v>15</v>
      </c>
      <c r="Q3" s="370">
        <v>4</v>
      </c>
      <c r="R3" s="223"/>
      <c r="S3" s="223"/>
      <c r="T3" s="223"/>
      <c r="U3" s="223"/>
      <c r="V3" s="223"/>
      <c r="W3" s="436">
        <f t="shared" ref="W3:W55" si="1">SUM(N3:V3)</f>
        <v>47</v>
      </c>
    </row>
    <row r="4" spans="2:23">
      <c r="B4" s="433">
        <v>2</v>
      </c>
      <c r="C4" s="370">
        <v>4</v>
      </c>
      <c r="D4" s="370">
        <v>7</v>
      </c>
      <c r="E4" s="370">
        <v>9</v>
      </c>
      <c r="F4" s="370">
        <v>3</v>
      </c>
      <c r="G4" s="223"/>
      <c r="H4" s="223"/>
      <c r="I4" s="223"/>
      <c r="J4" s="223"/>
      <c r="K4" s="223"/>
      <c r="L4" s="436">
        <f t="shared" si="0"/>
        <v>23</v>
      </c>
      <c r="M4" s="433">
        <v>55</v>
      </c>
      <c r="N4" s="370">
        <v>12</v>
      </c>
      <c r="O4" s="370">
        <v>24</v>
      </c>
      <c r="P4" s="370">
        <v>15</v>
      </c>
      <c r="Q4" s="370">
        <v>5</v>
      </c>
      <c r="R4" s="223"/>
      <c r="S4" s="223"/>
      <c r="T4" s="223"/>
      <c r="U4" s="223"/>
      <c r="V4" s="223"/>
      <c r="W4" s="436">
        <f t="shared" si="1"/>
        <v>56</v>
      </c>
    </row>
    <row r="5" spans="2:23">
      <c r="B5" s="433">
        <v>3</v>
      </c>
      <c r="C5" s="370">
        <v>5</v>
      </c>
      <c r="D5" s="370">
        <v>9</v>
      </c>
      <c r="E5" s="370">
        <v>18</v>
      </c>
      <c r="F5" s="370">
        <v>1</v>
      </c>
      <c r="G5" s="223"/>
      <c r="H5" s="223"/>
      <c r="I5" s="223"/>
      <c r="J5" s="223"/>
      <c r="K5" s="223"/>
      <c r="L5" s="436">
        <f t="shared" si="0"/>
        <v>33</v>
      </c>
      <c r="M5" s="433">
        <v>56</v>
      </c>
      <c r="N5" s="370">
        <v>5</v>
      </c>
      <c r="O5" s="370">
        <v>13</v>
      </c>
      <c r="P5" s="370">
        <v>12</v>
      </c>
      <c r="Q5" s="370">
        <v>3</v>
      </c>
      <c r="R5" s="223"/>
      <c r="S5" s="223"/>
      <c r="T5" s="223"/>
      <c r="U5" s="223"/>
      <c r="V5" s="223"/>
      <c r="W5" s="436">
        <f t="shared" si="1"/>
        <v>33</v>
      </c>
    </row>
    <row r="6" spans="2:23">
      <c r="B6" s="433">
        <v>4</v>
      </c>
      <c r="C6" s="370">
        <v>5</v>
      </c>
      <c r="D6" s="370">
        <v>11</v>
      </c>
      <c r="E6" s="370">
        <v>14</v>
      </c>
      <c r="F6" s="370">
        <v>6</v>
      </c>
      <c r="G6" s="223"/>
      <c r="H6" s="223"/>
      <c r="I6" s="223"/>
      <c r="J6" s="223"/>
      <c r="K6" s="223"/>
      <c r="L6" s="436">
        <f t="shared" si="0"/>
        <v>36</v>
      </c>
      <c r="M6" s="433">
        <v>57</v>
      </c>
      <c r="N6" s="370">
        <v>5</v>
      </c>
      <c r="O6" s="370">
        <v>14</v>
      </c>
      <c r="P6" s="370">
        <v>16</v>
      </c>
      <c r="Q6" s="370">
        <v>6</v>
      </c>
      <c r="R6" s="223"/>
      <c r="S6" s="223"/>
      <c r="T6" s="223"/>
      <c r="U6" s="223"/>
      <c r="V6" s="223"/>
      <c r="W6" s="436">
        <f t="shared" si="1"/>
        <v>41</v>
      </c>
    </row>
    <row r="7" spans="2:23">
      <c r="B7" s="433">
        <v>5</v>
      </c>
      <c r="C7" s="370">
        <v>6</v>
      </c>
      <c r="D7" s="370">
        <v>13</v>
      </c>
      <c r="E7" s="370">
        <v>15</v>
      </c>
      <c r="F7" s="370">
        <v>4</v>
      </c>
      <c r="G7" s="223"/>
      <c r="H7" s="223"/>
      <c r="I7" s="223"/>
      <c r="J7" s="223"/>
      <c r="K7" s="223"/>
      <c r="L7" s="436">
        <f t="shared" si="0"/>
        <v>38</v>
      </c>
      <c r="M7" s="433">
        <v>58</v>
      </c>
      <c r="N7" s="370">
        <v>2</v>
      </c>
      <c r="O7" s="370">
        <v>27</v>
      </c>
      <c r="P7" s="370">
        <v>15</v>
      </c>
      <c r="Q7" s="370">
        <v>2</v>
      </c>
      <c r="R7" s="223"/>
      <c r="S7" s="223"/>
      <c r="T7" s="223"/>
      <c r="U7" s="223"/>
      <c r="V7" s="223"/>
      <c r="W7" s="436">
        <f t="shared" si="1"/>
        <v>46</v>
      </c>
    </row>
    <row r="8" spans="2:23">
      <c r="B8" s="433">
        <v>6</v>
      </c>
      <c r="C8" s="370">
        <v>3</v>
      </c>
      <c r="D8" s="370">
        <v>7</v>
      </c>
      <c r="E8" s="370">
        <v>14</v>
      </c>
      <c r="F8" s="370">
        <v>4</v>
      </c>
      <c r="G8" s="223"/>
      <c r="H8" s="223"/>
      <c r="I8" s="223"/>
      <c r="J8" s="223"/>
      <c r="K8" s="223"/>
      <c r="L8" s="436">
        <f t="shared" si="0"/>
        <v>28</v>
      </c>
      <c r="M8" s="433">
        <v>59</v>
      </c>
      <c r="N8" s="370">
        <v>7</v>
      </c>
      <c r="O8" s="370">
        <v>15</v>
      </c>
      <c r="P8" s="370">
        <v>12</v>
      </c>
      <c r="Q8" s="370">
        <v>6</v>
      </c>
      <c r="R8" s="223"/>
      <c r="S8" s="223"/>
      <c r="T8" s="223"/>
      <c r="U8" s="223"/>
      <c r="V8" s="223"/>
      <c r="W8" s="436">
        <f t="shared" si="1"/>
        <v>40</v>
      </c>
    </row>
    <row r="9" spans="2:23">
      <c r="B9" s="433">
        <v>7</v>
      </c>
      <c r="C9" s="370">
        <v>4</v>
      </c>
      <c r="D9" s="370">
        <v>6</v>
      </c>
      <c r="E9" s="370">
        <v>20</v>
      </c>
      <c r="F9" s="370">
        <v>5</v>
      </c>
      <c r="G9" s="223"/>
      <c r="H9" s="223"/>
      <c r="I9" s="223"/>
      <c r="J9" s="223"/>
      <c r="K9" s="223"/>
      <c r="L9" s="436">
        <f t="shared" si="0"/>
        <v>35</v>
      </c>
      <c r="M9" s="433">
        <v>60</v>
      </c>
      <c r="N9" s="370">
        <v>8</v>
      </c>
      <c r="O9" s="370">
        <v>15</v>
      </c>
      <c r="P9" s="370">
        <v>16</v>
      </c>
      <c r="Q9" s="370">
        <v>4</v>
      </c>
      <c r="R9" s="223"/>
      <c r="S9" s="223"/>
      <c r="T9" s="223"/>
      <c r="U9" s="223"/>
      <c r="V9" s="223"/>
      <c r="W9" s="436">
        <f t="shared" si="1"/>
        <v>43</v>
      </c>
    </row>
    <row r="10" spans="2:23">
      <c r="B10" s="433">
        <v>8</v>
      </c>
      <c r="C10" s="370">
        <v>4</v>
      </c>
      <c r="D10" s="370">
        <v>14</v>
      </c>
      <c r="E10" s="370">
        <v>11</v>
      </c>
      <c r="F10" s="370">
        <v>2</v>
      </c>
      <c r="G10" s="223"/>
      <c r="H10" s="223"/>
      <c r="I10" s="223"/>
      <c r="J10" s="223"/>
      <c r="K10" s="223"/>
      <c r="L10" s="436">
        <f t="shared" si="0"/>
        <v>31</v>
      </c>
      <c r="M10" s="433">
        <v>61</v>
      </c>
      <c r="N10" s="370">
        <v>9</v>
      </c>
      <c r="O10" s="370">
        <v>17</v>
      </c>
      <c r="P10" s="370">
        <v>18</v>
      </c>
      <c r="Q10" s="370">
        <v>3</v>
      </c>
      <c r="R10" s="223"/>
      <c r="S10" s="223"/>
      <c r="T10" s="223"/>
      <c r="U10" s="223"/>
      <c r="V10" s="223"/>
      <c r="W10" s="436">
        <f t="shared" si="1"/>
        <v>47</v>
      </c>
    </row>
    <row r="11" spans="2:23">
      <c r="B11" s="433">
        <v>9</v>
      </c>
      <c r="C11" s="370">
        <v>2</v>
      </c>
      <c r="D11" s="370">
        <v>14</v>
      </c>
      <c r="E11" s="370">
        <v>8</v>
      </c>
      <c r="F11" s="370">
        <v>5</v>
      </c>
      <c r="G11" s="223"/>
      <c r="H11" s="223"/>
      <c r="I11" s="223"/>
      <c r="J11" s="223"/>
      <c r="K11" s="223"/>
      <c r="L11" s="436">
        <f t="shared" si="0"/>
        <v>29</v>
      </c>
      <c r="M11" s="433">
        <v>62</v>
      </c>
      <c r="N11" s="370">
        <v>7</v>
      </c>
      <c r="O11" s="370">
        <v>16</v>
      </c>
      <c r="P11" s="370">
        <v>13</v>
      </c>
      <c r="Q11" s="370">
        <v>2</v>
      </c>
      <c r="R11" s="223"/>
      <c r="S11" s="223"/>
      <c r="T11" s="223"/>
      <c r="U11" s="223"/>
      <c r="V11" s="223"/>
      <c r="W11" s="436">
        <f t="shared" si="1"/>
        <v>38</v>
      </c>
    </row>
    <row r="12" spans="2:23">
      <c r="B12" s="433">
        <v>10</v>
      </c>
      <c r="C12" s="370">
        <v>4</v>
      </c>
      <c r="D12" s="370">
        <v>5</v>
      </c>
      <c r="E12" s="370">
        <v>15</v>
      </c>
      <c r="F12" s="370">
        <v>2</v>
      </c>
      <c r="G12" s="223"/>
      <c r="H12" s="223"/>
      <c r="I12" s="223"/>
      <c r="J12" s="223"/>
      <c r="K12" s="223"/>
      <c r="L12" s="436">
        <f t="shared" si="0"/>
        <v>26</v>
      </c>
      <c r="M12" s="433">
        <v>63</v>
      </c>
      <c r="N12" s="370">
        <v>7</v>
      </c>
      <c r="O12" s="370">
        <v>13</v>
      </c>
      <c r="P12" s="370">
        <v>17</v>
      </c>
      <c r="Q12" s="370">
        <v>2</v>
      </c>
      <c r="R12" s="223"/>
      <c r="S12" s="223"/>
      <c r="T12" s="223"/>
      <c r="U12" s="223"/>
      <c r="V12" s="223"/>
      <c r="W12" s="436">
        <f t="shared" si="1"/>
        <v>39</v>
      </c>
    </row>
    <row r="13" spans="2:23">
      <c r="B13" s="433">
        <v>11</v>
      </c>
      <c r="C13" s="370">
        <v>4</v>
      </c>
      <c r="D13" s="370">
        <v>13</v>
      </c>
      <c r="E13" s="370">
        <v>13</v>
      </c>
      <c r="F13" s="370">
        <v>0</v>
      </c>
      <c r="G13" s="223"/>
      <c r="H13" s="223"/>
      <c r="I13" s="223"/>
      <c r="J13" s="223"/>
      <c r="K13" s="223"/>
      <c r="L13" s="436">
        <f t="shared" si="0"/>
        <v>30</v>
      </c>
      <c r="M13" s="433">
        <v>64</v>
      </c>
      <c r="N13" s="370">
        <v>4</v>
      </c>
      <c r="O13" s="370">
        <v>16</v>
      </c>
      <c r="P13" s="370">
        <v>11</v>
      </c>
      <c r="Q13" s="370">
        <v>3</v>
      </c>
      <c r="R13" s="223"/>
      <c r="S13" s="223"/>
      <c r="T13" s="223"/>
      <c r="U13" s="223"/>
      <c r="V13" s="223"/>
      <c r="W13" s="436">
        <f t="shared" si="1"/>
        <v>34</v>
      </c>
    </row>
    <row r="14" spans="2:23">
      <c r="B14" s="433">
        <v>12</v>
      </c>
      <c r="C14" s="370">
        <v>5</v>
      </c>
      <c r="D14" s="370">
        <v>9</v>
      </c>
      <c r="E14" s="370">
        <v>19</v>
      </c>
      <c r="F14" s="370">
        <v>4</v>
      </c>
      <c r="G14" s="223"/>
      <c r="H14" s="223"/>
      <c r="I14" s="223"/>
      <c r="J14" s="223"/>
      <c r="K14" s="223"/>
      <c r="L14" s="436">
        <f t="shared" si="0"/>
        <v>37</v>
      </c>
      <c r="M14" s="433">
        <v>65</v>
      </c>
      <c r="N14" s="370">
        <v>3</v>
      </c>
      <c r="O14" s="370">
        <v>5</v>
      </c>
      <c r="P14" s="370">
        <v>12</v>
      </c>
      <c r="Q14" s="370">
        <v>2</v>
      </c>
      <c r="R14" s="223"/>
      <c r="S14" s="223"/>
      <c r="T14" s="223"/>
      <c r="U14" s="223"/>
      <c r="V14" s="223"/>
      <c r="W14" s="436">
        <f t="shared" si="1"/>
        <v>22</v>
      </c>
    </row>
    <row r="15" spans="2:23">
      <c r="B15" s="433">
        <v>13</v>
      </c>
      <c r="C15" s="370">
        <v>3</v>
      </c>
      <c r="D15" s="370">
        <v>8</v>
      </c>
      <c r="E15" s="370">
        <v>10</v>
      </c>
      <c r="F15" s="370">
        <v>1</v>
      </c>
      <c r="G15" s="223"/>
      <c r="H15" s="223"/>
      <c r="I15" s="223"/>
      <c r="J15" s="223"/>
      <c r="K15" s="223"/>
      <c r="L15" s="436">
        <f t="shared" si="0"/>
        <v>22</v>
      </c>
      <c r="M15" s="433">
        <v>66</v>
      </c>
      <c r="N15" s="370">
        <v>3</v>
      </c>
      <c r="O15" s="370">
        <v>11</v>
      </c>
      <c r="P15" s="370">
        <v>15</v>
      </c>
      <c r="Q15" s="370">
        <v>2</v>
      </c>
      <c r="R15" s="223"/>
      <c r="S15" s="223"/>
      <c r="T15" s="223"/>
      <c r="U15" s="223"/>
      <c r="V15" s="223"/>
      <c r="W15" s="436">
        <f t="shared" si="1"/>
        <v>31</v>
      </c>
    </row>
    <row r="16" spans="2:23">
      <c r="B16" s="433">
        <v>14</v>
      </c>
      <c r="C16" s="370">
        <v>6</v>
      </c>
      <c r="D16" s="370">
        <v>11</v>
      </c>
      <c r="E16" s="370">
        <v>6</v>
      </c>
      <c r="F16" s="370">
        <v>2</v>
      </c>
      <c r="G16" s="223"/>
      <c r="H16" s="223"/>
      <c r="I16" s="223"/>
      <c r="J16" s="223"/>
      <c r="K16" s="223"/>
      <c r="L16" s="436">
        <f t="shared" si="0"/>
        <v>25</v>
      </c>
      <c r="M16" s="433">
        <v>67</v>
      </c>
      <c r="N16" s="370">
        <v>3</v>
      </c>
      <c r="O16" s="370">
        <v>11</v>
      </c>
      <c r="P16" s="370">
        <v>11</v>
      </c>
      <c r="Q16" s="370">
        <v>0</v>
      </c>
      <c r="R16" s="223"/>
      <c r="S16" s="223"/>
      <c r="T16" s="223"/>
      <c r="U16" s="223"/>
      <c r="V16" s="223"/>
      <c r="W16" s="436">
        <f t="shared" si="1"/>
        <v>25</v>
      </c>
    </row>
    <row r="17" spans="2:23">
      <c r="B17" s="433">
        <v>15</v>
      </c>
      <c r="C17" s="370">
        <v>3</v>
      </c>
      <c r="D17" s="370">
        <v>2</v>
      </c>
      <c r="E17" s="370">
        <v>10</v>
      </c>
      <c r="F17" s="370">
        <v>0</v>
      </c>
      <c r="G17" s="223"/>
      <c r="H17" s="223"/>
      <c r="I17" s="223"/>
      <c r="J17" s="223"/>
      <c r="K17" s="223"/>
      <c r="L17" s="436">
        <f t="shared" si="0"/>
        <v>15</v>
      </c>
      <c r="M17" s="433">
        <v>68</v>
      </c>
      <c r="N17" s="370">
        <v>3</v>
      </c>
      <c r="O17" s="370">
        <v>10</v>
      </c>
      <c r="P17" s="370">
        <v>8</v>
      </c>
      <c r="Q17" s="370">
        <v>3</v>
      </c>
      <c r="R17" s="223"/>
      <c r="S17" s="223"/>
      <c r="T17" s="223"/>
      <c r="U17" s="223"/>
      <c r="V17" s="223"/>
      <c r="W17" s="436">
        <f t="shared" si="1"/>
        <v>24</v>
      </c>
    </row>
    <row r="18" spans="2:23">
      <c r="B18" s="433">
        <v>16</v>
      </c>
      <c r="C18" s="370">
        <v>4</v>
      </c>
      <c r="D18" s="370">
        <v>9</v>
      </c>
      <c r="E18" s="370">
        <v>7</v>
      </c>
      <c r="F18" s="370">
        <v>3</v>
      </c>
      <c r="G18" s="223"/>
      <c r="H18" s="223"/>
      <c r="I18" s="223"/>
      <c r="J18" s="223"/>
      <c r="K18" s="223"/>
      <c r="L18" s="436">
        <f t="shared" si="0"/>
        <v>23</v>
      </c>
      <c r="M18" s="433">
        <v>69</v>
      </c>
      <c r="N18" s="370">
        <v>3</v>
      </c>
      <c r="O18" s="370">
        <v>14</v>
      </c>
      <c r="P18" s="370">
        <v>8</v>
      </c>
      <c r="Q18" s="370">
        <v>2</v>
      </c>
      <c r="R18" s="223"/>
      <c r="S18" s="223"/>
      <c r="T18" s="223"/>
      <c r="U18" s="223"/>
      <c r="V18" s="223"/>
      <c r="W18" s="436">
        <f t="shared" si="1"/>
        <v>27</v>
      </c>
    </row>
    <row r="19" spans="2:23">
      <c r="B19" s="433">
        <v>17</v>
      </c>
      <c r="C19" s="370">
        <v>6</v>
      </c>
      <c r="D19" s="370">
        <v>12</v>
      </c>
      <c r="E19" s="370">
        <v>5</v>
      </c>
      <c r="F19" s="370">
        <v>4</v>
      </c>
      <c r="G19" s="223"/>
      <c r="H19" s="223"/>
      <c r="I19" s="223"/>
      <c r="J19" s="223"/>
      <c r="K19" s="223"/>
      <c r="L19" s="436">
        <f t="shared" si="0"/>
        <v>27</v>
      </c>
      <c r="M19" s="433">
        <v>70</v>
      </c>
      <c r="N19" s="370">
        <v>6</v>
      </c>
      <c r="O19" s="370">
        <v>12</v>
      </c>
      <c r="P19" s="370">
        <v>15</v>
      </c>
      <c r="Q19" s="370">
        <v>3</v>
      </c>
      <c r="R19" s="223"/>
      <c r="S19" s="223"/>
      <c r="T19" s="223"/>
      <c r="U19" s="223"/>
      <c r="V19" s="223"/>
      <c r="W19" s="436">
        <f t="shared" si="1"/>
        <v>36</v>
      </c>
    </row>
    <row r="20" spans="2:23">
      <c r="B20" s="433">
        <v>18</v>
      </c>
      <c r="C20" s="370">
        <v>2</v>
      </c>
      <c r="D20" s="370">
        <v>11</v>
      </c>
      <c r="E20" s="370">
        <v>14</v>
      </c>
      <c r="F20" s="370">
        <v>5</v>
      </c>
      <c r="G20" s="223"/>
      <c r="H20" s="223"/>
      <c r="I20" s="223"/>
      <c r="J20" s="223"/>
      <c r="K20" s="223"/>
      <c r="L20" s="436">
        <f t="shared" si="0"/>
        <v>32</v>
      </c>
      <c r="M20" s="433">
        <v>71</v>
      </c>
      <c r="N20" s="370">
        <v>4</v>
      </c>
      <c r="O20" s="370">
        <v>16</v>
      </c>
      <c r="P20" s="370">
        <v>15</v>
      </c>
      <c r="Q20" s="370">
        <v>5</v>
      </c>
      <c r="R20" s="223"/>
      <c r="S20" s="223"/>
      <c r="T20" s="223"/>
      <c r="U20" s="223"/>
      <c r="V20" s="223"/>
      <c r="W20" s="436">
        <f t="shared" si="1"/>
        <v>40</v>
      </c>
    </row>
    <row r="21" spans="2:23">
      <c r="B21" s="433">
        <v>19</v>
      </c>
      <c r="C21" s="370">
        <v>1</v>
      </c>
      <c r="D21" s="370">
        <v>3</v>
      </c>
      <c r="E21" s="370">
        <v>13</v>
      </c>
      <c r="F21" s="370">
        <v>6</v>
      </c>
      <c r="G21" s="223"/>
      <c r="H21" s="223"/>
      <c r="I21" s="223"/>
      <c r="J21" s="223"/>
      <c r="K21" s="223"/>
      <c r="L21" s="436">
        <f t="shared" si="0"/>
        <v>23</v>
      </c>
      <c r="M21" s="433">
        <v>72</v>
      </c>
      <c r="N21" s="370">
        <v>7</v>
      </c>
      <c r="O21" s="370">
        <v>15</v>
      </c>
      <c r="P21" s="370">
        <v>14</v>
      </c>
      <c r="Q21" s="370">
        <v>4</v>
      </c>
      <c r="R21" s="223"/>
      <c r="S21" s="223"/>
      <c r="T21" s="223"/>
      <c r="U21" s="223"/>
      <c r="V21" s="223"/>
      <c r="W21" s="436">
        <f t="shared" si="1"/>
        <v>40</v>
      </c>
    </row>
    <row r="22" spans="2:23">
      <c r="B22" s="433">
        <v>20</v>
      </c>
      <c r="C22" s="370">
        <v>7</v>
      </c>
      <c r="D22" s="370">
        <v>7</v>
      </c>
      <c r="E22" s="370">
        <v>12</v>
      </c>
      <c r="F22" s="370">
        <v>3</v>
      </c>
      <c r="G22" s="223"/>
      <c r="H22" s="223"/>
      <c r="I22" s="223"/>
      <c r="J22" s="223"/>
      <c r="K22" s="223"/>
      <c r="L22" s="436">
        <f t="shared" si="0"/>
        <v>29</v>
      </c>
      <c r="M22" s="433">
        <v>73</v>
      </c>
      <c r="N22" s="370">
        <v>8</v>
      </c>
      <c r="O22" s="370">
        <v>22</v>
      </c>
      <c r="P22" s="370">
        <v>10</v>
      </c>
      <c r="Q22" s="370">
        <v>5</v>
      </c>
      <c r="R22" s="223"/>
      <c r="S22" s="223"/>
      <c r="T22" s="223"/>
      <c r="U22" s="223"/>
      <c r="V22" s="223"/>
      <c r="W22" s="436">
        <f t="shared" si="1"/>
        <v>45</v>
      </c>
    </row>
    <row r="23" spans="2:23">
      <c r="B23" s="433">
        <v>21</v>
      </c>
      <c r="C23" s="370">
        <v>3</v>
      </c>
      <c r="D23" s="370">
        <v>7</v>
      </c>
      <c r="E23" s="370">
        <v>16</v>
      </c>
      <c r="F23" s="370">
        <v>5</v>
      </c>
      <c r="G23" s="223"/>
      <c r="H23" s="223"/>
      <c r="I23" s="223"/>
      <c r="J23" s="223"/>
      <c r="K23" s="223"/>
      <c r="L23" s="436">
        <f t="shared" si="0"/>
        <v>31</v>
      </c>
      <c r="M23" s="433">
        <v>74</v>
      </c>
      <c r="N23" s="370">
        <v>5</v>
      </c>
      <c r="O23" s="370">
        <v>14</v>
      </c>
      <c r="P23" s="370">
        <v>8</v>
      </c>
      <c r="Q23" s="370">
        <v>5</v>
      </c>
      <c r="R23" s="223"/>
      <c r="S23" s="223"/>
      <c r="T23" s="223"/>
      <c r="U23" s="223"/>
      <c r="V23" s="223"/>
      <c r="W23" s="436">
        <f t="shared" si="1"/>
        <v>32</v>
      </c>
    </row>
    <row r="24" spans="2:23">
      <c r="B24" s="433">
        <v>22</v>
      </c>
      <c r="C24" s="370">
        <v>9</v>
      </c>
      <c r="D24" s="370">
        <v>14</v>
      </c>
      <c r="E24" s="370">
        <v>16</v>
      </c>
      <c r="F24" s="370">
        <v>0</v>
      </c>
      <c r="G24" s="223"/>
      <c r="H24" s="223"/>
      <c r="I24" s="223"/>
      <c r="J24" s="223"/>
      <c r="K24" s="223"/>
      <c r="L24" s="436">
        <f t="shared" si="0"/>
        <v>39</v>
      </c>
      <c r="M24" s="433">
        <v>75</v>
      </c>
      <c r="N24" s="370">
        <v>4</v>
      </c>
      <c r="O24" s="370">
        <v>7</v>
      </c>
      <c r="P24" s="370">
        <v>5</v>
      </c>
      <c r="Q24" s="370">
        <v>0</v>
      </c>
      <c r="R24" s="223"/>
      <c r="S24" s="223"/>
      <c r="T24" s="223"/>
      <c r="U24" s="223"/>
      <c r="V24" s="223"/>
      <c r="W24" s="436">
        <f t="shared" si="1"/>
        <v>16</v>
      </c>
    </row>
    <row r="25" spans="2:23">
      <c r="B25" s="433">
        <v>23</v>
      </c>
      <c r="C25" s="370">
        <v>7</v>
      </c>
      <c r="D25" s="370">
        <v>19</v>
      </c>
      <c r="E25" s="370">
        <v>15</v>
      </c>
      <c r="F25" s="370">
        <v>6</v>
      </c>
      <c r="G25" s="223"/>
      <c r="H25" s="223"/>
      <c r="I25" s="223"/>
      <c r="J25" s="223"/>
      <c r="K25" s="223"/>
      <c r="L25" s="436">
        <f t="shared" si="0"/>
        <v>47</v>
      </c>
      <c r="M25" s="433">
        <v>76</v>
      </c>
      <c r="N25" s="370">
        <v>4</v>
      </c>
      <c r="O25" s="370">
        <v>17</v>
      </c>
      <c r="P25" s="370">
        <v>13</v>
      </c>
      <c r="Q25" s="370">
        <v>1</v>
      </c>
      <c r="R25" s="223"/>
      <c r="S25" s="223"/>
      <c r="T25" s="223"/>
      <c r="U25" s="223"/>
      <c r="V25" s="223"/>
      <c r="W25" s="436">
        <f t="shared" si="1"/>
        <v>35</v>
      </c>
    </row>
    <row r="26" spans="2:23">
      <c r="B26" s="433">
        <v>24</v>
      </c>
      <c r="C26" s="370">
        <v>9</v>
      </c>
      <c r="D26" s="370">
        <v>21</v>
      </c>
      <c r="E26" s="370">
        <v>16</v>
      </c>
      <c r="F26" s="370">
        <v>4</v>
      </c>
      <c r="G26" s="223"/>
      <c r="H26" s="223"/>
      <c r="I26" s="223"/>
      <c r="J26" s="223"/>
      <c r="K26" s="223"/>
      <c r="L26" s="436">
        <f t="shared" si="0"/>
        <v>50</v>
      </c>
      <c r="M26" s="433">
        <v>77</v>
      </c>
      <c r="N26" s="370">
        <v>6</v>
      </c>
      <c r="O26" s="370">
        <v>17</v>
      </c>
      <c r="P26" s="370">
        <v>4</v>
      </c>
      <c r="Q26" s="370">
        <v>7</v>
      </c>
      <c r="R26" s="223"/>
      <c r="S26" s="223"/>
      <c r="T26" s="223"/>
      <c r="U26" s="223"/>
      <c r="V26" s="223"/>
      <c r="W26" s="436">
        <f t="shared" si="1"/>
        <v>34</v>
      </c>
    </row>
    <row r="27" spans="2:23">
      <c r="B27" s="433">
        <v>25</v>
      </c>
      <c r="C27" s="370">
        <v>13</v>
      </c>
      <c r="D27" s="370">
        <v>6</v>
      </c>
      <c r="E27" s="370">
        <v>13</v>
      </c>
      <c r="F27" s="370">
        <v>1</v>
      </c>
      <c r="G27" s="223"/>
      <c r="H27" s="223"/>
      <c r="I27" s="223"/>
      <c r="J27" s="223"/>
      <c r="K27" s="223"/>
      <c r="L27" s="436">
        <f t="shared" si="0"/>
        <v>33</v>
      </c>
      <c r="M27" s="433">
        <v>78</v>
      </c>
      <c r="N27" s="370">
        <v>5</v>
      </c>
      <c r="O27" s="370">
        <v>7</v>
      </c>
      <c r="P27" s="370">
        <v>7</v>
      </c>
      <c r="Q27" s="370">
        <v>4</v>
      </c>
      <c r="R27" s="223"/>
      <c r="S27" s="223"/>
      <c r="T27" s="223"/>
      <c r="U27" s="223"/>
      <c r="V27" s="223"/>
      <c r="W27" s="436">
        <f t="shared" si="1"/>
        <v>23</v>
      </c>
    </row>
    <row r="28" spans="2:23">
      <c r="B28" s="433">
        <v>26</v>
      </c>
      <c r="C28" s="370">
        <v>4</v>
      </c>
      <c r="D28" s="370">
        <v>23</v>
      </c>
      <c r="E28" s="370">
        <v>7</v>
      </c>
      <c r="F28" s="370">
        <v>0</v>
      </c>
      <c r="G28" s="223"/>
      <c r="H28" s="223"/>
      <c r="I28" s="223"/>
      <c r="J28" s="223"/>
      <c r="K28" s="223"/>
      <c r="L28" s="436">
        <f t="shared" si="0"/>
        <v>34</v>
      </c>
      <c r="M28" s="433">
        <v>79</v>
      </c>
      <c r="N28" s="370">
        <v>7</v>
      </c>
      <c r="O28" s="370">
        <v>9</v>
      </c>
      <c r="P28" s="370">
        <v>6</v>
      </c>
      <c r="Q28" s="370">
        <v>3</v>
      </c>
      <c r="R28" s="223"/>
      <c r="S28" s="223"/>
      <c r="T28" s="223"/>
      <c r="U28" s="223"/>
      <c r="V28" s="223"/>
      <c r="W28" s="436">
        <f t="shared" si="1"/>
        <v>25</v>
      </c>
    </row>
    <row r="29" spans="2:23">
      <c r="B29" s="433">
        <v>27</v>
      </c>
      <c r="C29" s="370">
        <v>11</v>
      </c>
      <c r="D29" s="370">
        <v>14</v>
      </c>
      <c r="E29" s="370">
        <v>13</v>
      </c>
      <c r="F29" s="370">
        <v>0</v>
      </c>
      <c r="G29" s="223"/>
      <c r="H29" s="223"/>
      <c r="I29" s="223"/>
      <c r="J29" s="223"/>
      <c r="K29" s="223"/>
      <c r="L29" s="436">
        <f t="shared" si="0"/>
        <v>38</v>
      </c>
      <c r="M29" s="433">
        <v>80</v>
      </c>
      <c r="N29" s="370">
        <v>7</v>
      </c>
      <c r="O29" s="370">
        <v>7</v>
      </c>
      <c r="P29" s="370">
        <v>10</v>
      </c>
      <c r="Q29" s="370">
        <v>3</v>
      </c>
      <c r="R29" s="223"/>
      <c r="S29" s="223"/>
      <c r="T29" s="223"/>
      <c r="U29" s="223"/>
      <c r="V29" s="223"/>
      <c r="W29" s="436">
        <f t="shared" si="1"/>
        <v>27</v>
      </c>
    </row>
    <row r="30" spans="2:23">
      <c r="B30" s="433">
        <v>28</v>
      </c>
      <c r="C30" s="370">
        <v>9</v>
      </c>
      <c r="D30" s="370">
        <v>13</v>
      </c>
      <c r="E30" s="370">
        <v>14</v>
      </c>
      <c r="F30" s="370">
        <v>4</v>
      </c>
      <c r="G30" s="223"/>
      <c r="H30" s="223"/>
      <c r="I30" s="223"/>
      <c r="J30" s="223"/>
      <c r="K30" s="223"/>
      <c r="L30" s="436">
        <f t="shared" si="0"/>
        <v>40</v>
      </c>
      <c r="M30" s="433">
        <v>81</v>
      </c>
      <c r="N30" s="370">
        <v>3</v>
      </c>
      <c r="O30" s="370">
        <v>9</v>
      </c>
      <c r="P30" s="370">
        <v>11</v>
      </c>
      <c r="Q30" s="370">
        <v>1</v>
      </c>
      <c r="R30" s="223"/>
      <c r="S30" s="223"/>
      <c r="T30" s="223"/>
      <c r="U30" s="223"/>
      <c r="V30" s="223"/>
      <c r="W30" s="436">
        <f t="shared" si="1"/>
        <v>24</v>
      </c>
    </row>
    <row r="31" spans="2:23">
      <c r="B31" s="433">
        <v>29</v>
      </c>
      <c r="C31" s="370">
        <v>4</v>
      </c>
      <c r="D31" s="370">
        <v>8</v>
      </c>
      <c r="E31" s="370">
        <v>13</v>
      </c>
      <c r="F31" s="370">
        <v>0</v>
      </c>
      <c r="G31" s="223"/>
      <c r="H31" s="223"/>
      <c r="I31" s="223"/>
      <c r="J31" s="223"/>
      <c r="K31" s="223"/>
      <c r="L31" s="436">
        <f t="shared" si="0"/>
        <v>25</v>
      </c>
      <c r="M31" s="433">
        <v>82</v>
      </c>
      <c r="N31" s="370">
        <v>3</v>
      </c>
      <c r="O31" s="370">
        <v>6</v>
      </c>
      <c r="P31" s="370">
        <v>4</v>
      </c>
      <c r="Q31" s="370">
        <v>0</v>
      </c>
      <c r="R31" s="223"/>
      <c r="S31" s="223"/>
      <c r="T31" s="223"/>
      <c r="U31" s="223"/>
      <c r="V31" s="223"/>
      <c r="W31" s="436">
        <f t="shared" si="1"/>
        <v>13</v>
      </c>
    </row>
    <row r="32" spans="2:23">
      <c r="B32" s="433">
        <v>30</v>
      </c>
      <c r="C32" s="370">
        <v>11</v>
      </c>
      <c r="D32" s="370">
        <v>14</v>
      </c>
      <c r="E32" s="370">
        <v>9</v>
      </c>
      <c r="F32" s="370">
        <v>3</v>
      </c>
      <c r="G32" s="223"/>
      <c r="H32" s="223"/>
      <c r="I32" s="223"/>
      <c r="J32" s="223"/>
      <c r="K32" s="223"/>
      <c r="L32" s="436">
        <f t="shared" si="0"/>
        <v>37</v>
      </c>
      <c r="M32" s="433">
        <v>83</v>
      </c>
      <c r="N32" s="370">
        <v>1</v>
      </c>
      <c r="O32" s="370">
        <v>13</v>
      </c>
      <c r="P32" s="370">
        <v>7</v>
      </c>
      <c r="Q32" s="370">
        <v>8</v>
      </c>
      <c r="R32" s="223"/>
      <c r="S32" s="223"/>
      <c r="T32" s="223"/>
      <c r="U32" s="223"/>
      <c r="V32" s="223"/>
      <c r="W32" s="436">
        <f t="shared" si="1"/>
        <v>29</v>
      </c>
    </row>
    <row r="33" spans="2:23">
      <c r="B33" s="433">
        <v>31</v>
      </c>
      <c r="C33" s="370">
        <v>13</v>
      </c>
      <c r="D33" s="370">
        <v>15</v>
      </c>
      <c r="E33" s="370">
        <v>14</v>
      </c>
      <c r="F33" s="370">
        <v>0</v>
      </c>
      <c r="G33" s="223"/>
      <c r="H33" s="223"/>
      <c r="I33" s="223"/>
      <c r="J33" s="223"/>
      <c r="K33" s="223"/>
      <c r="L33" s="436">
        <f t="shared" si="0"/>
        <v>42</v>
      </c>
      <c r="M33" s="433">
        <v>84</v>
      </c>
      <c r="N33" s="370">
        <v>4</v>
      </c>
      <c r="O33" s="370">
        <v>10</v>
      </c>
      <c r="P33" s="370">
        <v>8</v>
      </c>
      <c r="Q33" s="370">
        <v>1</v>
      </c>
      <c r="R33" s="223"/>
      <c r="S33" s="223"/>
      <c r="T33" s="223"/>
      <c r="U33" s="223"/>
      <c r="V33" s="223"/>
      <c r="W33" s="436">
        <f t="shared" si="1"/>
        <v>23</v>
      </c>
    </row>
    <row r="34" spans="2:23">
      <c r="B34" s="433">
        <v>32</v>
      </c>
      <c r="C34" s="370">
        <v>5</v>
      </c>
      <c r="D34" s="370">
        <v>17</v>
      </c>
      <c r="E34" s="370">
        <v>10</v>
      </c>
      <c r="F34" s="370">
        <v>6</v>
      </c>
      <c r="G34" s="223"/>
      <c r="H34" s="223"/>
      <c r="I34" s="223"/>
      <c r="J34" s="223"/>
      <c r="K34" s="223"/>
      <c r="L34" s="436">
        <f t="shared" si="0"/>
        <v>38</v>
      </c>
      <c r="M34" s="433">
        <v>85</v>
      </c>
      <c r="N34" s="370">
        <v>3</v>
      </c>
      <c r="O34" s="370">
        <v>12</v>
      </c>
      <c r="P34" s="370">
        <v>4</v>
      </c>
      <c r="Q34" s="370">
        <v>2</v>
      </c>
      <c r="R34" s="223"/>
      <c r="S34" s="223"/>
      <c r="T34" s="223"/>
      <c r="U34" s="223"/>
      <c r="V34" s="223"/>
      <c r="W34" s="436">
        <f t="shared" si="1"/>
        <v>21</v>
      </c>
    </row>
    <row r="35" spans="2:23">
      <c r="B35" s="433">
        <v>33</v>
      </c>
      <c r="C35" s="370">
        <v>6</v>
      </c>
      <c r="D35" s="370">
        <v>14</v>
      </c>
      <c r="E35" s="370">
        <v>18</v>
      </c>
      <c r="F35" s="370">
        <v>2</v>
      </c>
      <c r="G35" s="223"/>
      <c r="H35" s="223"/>
      <c r="I35" s="223"/>
      <c r="J35" s="223"/>
      <c r="K35" s="223"/>
      <c r="L35" s="436">
        <f t="shared" si="0"/>
        <v>40</v>
      </c>
      <c r="M35" s="433">
        <v>86</v>
      </c>
      <c r="N35" s="370">
        <v>4</v>
      </c>
      <c r="O35" s="370">
        <v>10</v>
      </c>
      <c r="P35" s="370">
        <v>4</v>
      </c>
      <c r="Q35" s="370">
        <v>0</v>
      </c>
      <c r="R35" s="223"/>
      <c r="S35" s="223"/>
      <c r="T35" s="223"/>
      <c r="U35" s="223"/>
      <c r="V35" s="223"/>
      <c r="W35" s="436">
        <f t="shared" si="1"/>
        <v>18</v>
      </c>
    </row>
    <row r="36" spans="2:23">
      <c r="B36" s="433">
        <v>34</v>
      </c>
      <c r="C36" s="370">
        <v>8</v>
      </c>
      <c r="D36" s="370">
        <v>11</v>
      </c>
      <c r="E36" s="370">
        <v>11</v>
      </c>
      <c r="F36" s="370">
        <v>3</v>
      </c>
      <c r="G36" s="223"/>
      <c r="H36" s="223"/>
      <c r="I36" s="223"/>
      <c r="J36" s="223"/>
      <c r="K36" s="223"/>
      <c r="L36" s="436">
        <f t="shared" si="0"/>
        <v>33</v>
      </c>
      <c r="M36" s="433">
        <v>87</v>
      </c>
      <c r="N36" s="370">
        <v>1</v>
      </c>
      <c r="O36" s="370">
        <v>2</v>
      </c>
      <c r="P36" s="370">
        <v>4</v>
      </c>
      <c r="Q36" s="370">
        <v>0</v>
      </c>
      <c r="R36" s="223"/>
      <c r="S36" s="223"/>
      <c r="T36" s="223"/>
      <c r="U36" s="223"/>
      <c r="V36" s="223"/>
      <c r="W36" s="436">
        <f t="shared" si="1"/>
        <v>7</v>
      </c>
    </row>
    <row r="37" spans="2:23">
      <c r="B37" s="433">
        <v>35</v>
      </c>
      <c r="C37" s="370">
        <v>14</v>
      </c>
      <c r="D37" s="370">
        <v>18</v>
      </c>
      <c r="E37" s="370">
        <v>19</v>
      </c>
      <c r="F37" s="370">
        <v>7</v>
      </c>
      <c r="G37" s="223"/>
      <c r="H37" s="223"/>
      <c r="I37" s="223"/>
      <c r="J37" s="223"/>
      <c r="K37" s="223"/>
      <c r="L37" s="436">
        <f t="shared" si="0"/>
        <v>58</v>
      </c>
      <c r="M37" s="433">
        <v>88</v>
      </c>
      <c r="N37" s="370">
        <v>1</v>
      </c>
      <c r="O37" s="370">
        <v>7</v>
      </c>
      <c r="P37" s="370">
        <v>6</v>
      </c>
      <c r="Q37" s="370">
        <v>0</v>
      </c>
      <c r="R37" s="223"/>
      <c r="S37" s="223"/>
      <c r="T37" s="223"/>
      <c r="U37" s="223"/>
      <c r="V37" s="223"/>
      <c r="W37" s="436">
        <f t="shared" si="1"/>
        <v>14</v>
      </c>
    </row>
    <row r="38" spans="2:23">
      <c r="B38" s="433">
        <v>36</v>
      </c>
      <c r="C38" s="370">
        <v>11</v>
      </c>
      <c r="D38" s="370">
        <v>18</v>
      </c>
      <c r="E38" s="370">
        <v>19</v>
      </c>
      <c r="F38" s="370">
        <v>5</v>
      </c>
      <c r="G38" s="223"/>
      <c r="H38" s="223"/>
      <c r="I38" s="223"/>
      <c r="J38" s="223"/>
      <c r="K38" s="223"/>
      <c r="L38" s="436">
        <f t="shared" si="0"/>
        <v>53</v>
      </c>
      <c r="M38" s="433">
        <v>89</v>
      </c>
      <c r="N38" s="370">
        <v>3</v>
      </c>
      <c r="O38" s="370">
        <v>3</v>
      </c>
      <c r="P38" s="370">
        <v>7</v>
      </c>
      <c r="Q38" s="370">
        <v>1</v>
      </c>
      <c r="R38" s="223"/>
      <c r="S38" s="223"/>
      <c r="T38" s="223"/>
      <c r="U38" s="223"/>
      <c r="V38" s="223"/>
      <c r="W38" s="436">
        <f t="shared" si="1"/>
        <v>14</v>
      </c>
    </row>
    <row r="39" spans="2:23">
      <c r="B39" s="433">
        <v>37</v>
      </c>
      <c r="C39" s="370">
        <v>5</v>
      </c>
      <c r="D39" s="370">
        <v>12</v>
      </c>
      <c r="E39" s="370">
        <v>21</v>
      </c>
      <c r="F39" s="370">
        <v>4</v>
      </c>
      <c r="G39" s="223"/>
      <c r="H39" s="223"/>
      <c r="I39" s="223"/>
      <c r="J39" s="223"/>
      <c r="K39" s="223"/>
      <c r="L39" s="436">
        <f t="shared" si="0"/>
        <v>42</v>
      </c>
      <c r="M39" s="433">
        <v>90</v>
      </c>
      <c r="N39" s="370">
        <v>3</v>
      </c>
      <c r="O39" s="370">
        <v>11</v>
      </c>
      <c r="P39" s="370">
        <v>0</v>
      </c>
      <c r="Q39" s="370">
        <v>0</v>
      </c>
      <c r="R39" s="223"/>
      <c r="S39" s="223"/>
      <c r="T39" s="223"/>
      <c r="U39" s="223"/>
      <c r="V39" s="223"/>
      <c r="W39" s="436">
        <f t="shared" si="1"/>
        <v>14</v>
      </c>
    </row>
    <row r="40" spans="2:23">
      <c r="B40" s="433">
        <v>38</v>
      </c>
      <c r="C40" s="370">
        <v>10</v>
      </c>
      <c r="D40" s="370">
        <v>12</v>
      </c>
      <c r="E40" s="370">
        <v>26</v>
      </c>
      <c r="F40" s="370">
        <v>7</v>
      </c>
      <c r="G40" s="223"/>
      <c r="H40" s="223"/>
      <c r="I40" s="223"/>
      <c r="J40" s="223"/>
      <c r="K40" s="223"/>
      <c r="L40" s="436">
        <f t="shared" si="0"/>
        <v>55</v>
      </c>
      <c r="M40" s="433">
        <v>91</v>
      </c>
      <c r="N40" s="370">
        <v>1</v>
      </c>
      <c r="O40" s="370">
        <v>3</v>
      </c>
      <c r="P40" s="370">
        <v>4</v>
      </c>
      <c r="Q40" s="370">
        <v>0</v>
      </c>
      <c r="R40" s="223"/>
      <c r="S40" s="223"/>
      <c r="T40" s="223"/>
      <c r="U40" s="223"/>
      <c r="V40" s="223"/>
      <c r="W40" s="436">
        <f t="shared" si="1"/>
        <v>8</v>
      </c>
    </row>
    <row r="41" spans="2:23">
      <c r="B41" s="433">
        <v>39</v>
      </c>
      <c r="C41" s="370">
        <v>8</v>
      </c>
      <c r="D41" s="370">
        <v>23</v>
      </c>
      <c r="E41" s="370">
        <v>16</v>
      </c>
      <c r="F41" s="370">
        <v>11</v>
      </c>
      <c r="G41" s="223"/>
      <c r="H41" s="223"/>
      <c r="I41" s="223"/>
      <c r="J41" s="223"/>
      <c r="K41" s="223"/>
      <c r="L41" s="436">
        <f t="shared" si="0"/>
        <v>58</v>
      </c>
      <c r="M41" s="433">
        <v>92</v>
      </c>
      <c r="N41" s="370">
        <v>2</v>
      </c>
      <c r="O41" s="370">
        <v>6</v>
      </c>
      <c r="P41" s="370">
        <v>3</v>
      </c>
      <c r="Q41" s="370">
        <v>2</v>
      </c>
      <c r="R41" s="223"/>
      <c r="S41" s="223"/>
      <c r="T41" s="223"/>
      <c r="U41" s="223"/>
      <c r="V41" s="223"/>
      <c r="W41" s="436">
        <f t="shared" si="1"/>
        <v>13</v>
      </c>
    </row>
    <row r="42" spans="2:23">
      <c r="B42" s="433">
        <v>40</v>
      </c>
      <c r="C42" s="370">
        <v>5</v>
      </c>
      <c r="D42" s="370">
        <v>20</v>
      </c>
      <c r="E42" s="370">
        <v>15</v>
      </c>
      <c r="F42" s="370">
        <v>5</v>
      </c>
      <c r="G42" s="223"/>
      <c r="H42" s="223"/>
      <c r="I42" s="223"/>
      <c r="J42" s="223"/>
      <c r="K42" s="223"/>
      <c r="L42" s="436">
        <f t="shared" si="0"/>
        <v>45</v>
      </c>
      <c r="M42" s="433">
        <v>93</v>
      </c>
      <c r="N42" s="370">
        <v>3</v>
      </c>
      <c r="O42" s="370">
        <v>1</v>
      </c>
      <c r="P42" s="370">
        <v>1</v>
      </c>
      <c r="Q42" s="370">
        <v>1</v>
      </c>
      <c r="R42" s="223"/>
      <c r="S42" s="223"/>
      <c r="T42" s="223"/>
      <c r="U42" s="223"/>
      <c r="V42" s="223"/>
      <c r="W42" s="436">
        <f t="shared" si="1"/>
        <v>6</v>
      </c>
    </row>
    <row r="43" spans="2:23">
      <c r="B43" s="433">
        <v>41</v>
      </c>
      <c r="C43" s="370">
        <v>8</v>
      </c>
      <c r="D43" s="370">
        <v>23</v>
      </c>
      <c r="E43" s="370">
        <v>19</v>
      </c>
      <c r="F43" s="370">
        <v>4</v>
      </c>
      <c r="G43" s="223"/>
      <c r="H43" s="223"/>
      <c r="I43" s="223"/>
      <c r="J43" s="223"/>
      <c r="K43" s="223"/>
      <c r="L43" s="436">
        <f t="shared" si="0"/>
        <v>54</v>
      </c>
      <c r="M43" s="433">
        <v>94</v>
      </c>
      <c r="N43" s="370">
        <v>4</v>
      </c>
      <c r="O43" s="370">
        <v>4</v>
      </c>
      <c r="P43" s="370">
        <v>2</v>
      </c>
      <c r="Q43" s="370">
        <v>0</v>
      </c>
      <c r="R43" s="223"/>
      <c r="S43" s="223"/>
      <c r="T43" s="223"/>
      <c r="U43" s="223"/>
      <c r="V43" s="223"/>
      <c r="W43" s="436">
        <f t="shared" si="1"/>
        <v>10</v>
      </c>
    </row>
    <row r="44" spans="2:23">
      <c r="B44" s="433">
        <v>42</v>
      </c>
      <c r="C44" s="370">
        <v>12</v>
      </c>
      <c r="D44" s="370">
        <v>13</v>
      </c>
      <c r="E44" s="370">
        <v>19</v>
      </c>
      <c r="F44" s="370">
        <v>4</v>
      </c>
      <c r="G44" s="223"/>
      <c r="H44" s="223"/>
      <c r="I44" s="223"/>
      <c r="J44" s="223"/>
      <c r="K44" s="223"/>
      <c r="L44" s="436">
        <f t="shared" si="0"/>
        <v>48</v>
      </c>
      <c r="M44" s="433">
        <v>95</v>
      </c>
      <c r="N44" s="370">
        <v>1</v>
      </c>
      <c r="O44" s="370">
        <v>2</v>
      </c>
      <c r="P44" s="370">
        <v>0</v>
      </c>
      <c r="Q44" s="370">
        <v>0</v>
      </c>
      <c r="R44" s="223"/>
      <c r="S44" s="223"/>
      <c r="T44" s="223"/>
      <c r="U44" s="223"/>
      <c r="V44" s="223"/>
      <c r="W44" s="436">
        <f t="shared" si="1"/>
        <v>3</v>
      </c>
    </row>
    <row r="45" spans="2:23">
      <c r="B45" s="433">
        <v>43</v>
      </c>
      <c r="C45" s="370">
        <v>7</v>
      </c>
      <c r="D45" s="370">
        <v>21</v>
      </c>
      <c r="E45" s="370">
        <v>15</v>
      </c>
      <c r="F45" s="370">
        <v>6</v>
      </c>
      <c r="G45" s="223"/>
      <c r="H45" s="223"/>
      <c r="I45" s="223"/>
      <c r="J45" s="223"/>
      <c r="K45" s="223"/>
      <c r="L45" s="436">
        <f t="shared" si="0"/>
        <v>49</v>
      </c>
      <c r="M45" s="433">
        <v>96</v>
      </c>
      <c r="N45" s="370">
        <v>1</v>
      </c>
      <c r="O45" s="370">
        <v>2</v>
      </c>
      <c r="P45" s="370">
        <v>1</v>
      </c>
      <c r="Q45" s="370">
        <v>0</v>
      </c>
      <c r="R45" s="223"/>
      <c r="S45" s="223"/>
      <c r="T45" s="223"/>
      <c r="U45" s="223"/>
      <c r="V45" s="223"/>
      <c r="W45" s="436">
        <f t="shared" si="1"/>
        <v>4</v>
      </c>
    </row>
    <row r="46" spans="2:23">
      <c r="B46" s="433">
        <v>44</v>
      </c>
      <c r="C46" s="370">
        <v>3</v>
      </c>
      <c r="D46" s="370">
        <v>22</v>
      </c>
      <c r="E46" s="370">
        <v>19</v>
      </c>
      <c r="F46" s="370">
        <v>2</v>
      </c>
      <c r="G46" s="223"/>
      <c r="H46" s="223"/>
      <c r="I46" s="223"/>
      <c r="J46" s="223"/>
      <c r="K46" s="223"/>
      <c r="L46" s="436">
        <f t="shared" si="0"/>
        <v>46</v>
      </c>
      <c r="M46" s="433">
        <v>97</v>
      </c>
      <c r="N46" s="370">
        <v>0</v>
      </c>
      <c r="O46" s="370">
        <v>0</v>
      </c>
      <c r="P46" s="370">
        <v>4</v>
      </c>
      <c r="Q46" s="370">
        <v>0</v>
      </c>
      <c r="R46" s="223"/>
      <c r="S46" s="223"/>
      <c r="T46" s="223"/>
      <c r="U46" s="223"/>
      <c r="V46" s="223"/>
      <c r="W46" s="436">
        <f t="shared" si="1"/>
        <v>4</v>
      </c>
    </row>
    <row r="47" spans="2:23">
      <c r="B47" s="433">
        <v>45</v>
      </c>
      <c r="C47" s="370">
        <v>10</v>
      </c>
      <c r="D47" s="370">
        <v>16</v>
      </c>
      <c r="E47" s="370">
        <v>16</v>
      </c>
      <c r="F47" s="370">
        <v>1</v>
      </c>
      <c r="G47" s="223"/>
      <c r="H47" s="223"/>
      <c r="I47" s="223"/>
      <c r="J47" s="223"/>
      <c r="K47" s="223"/>
      <c r="L47" s="436">
        <f t="shared" si="0"/>
        <v>43</v>
      </c>
      <c r="M47" s="433">
        <v>98</v>
      </c>
      <c r="N47" s="370">
        <v>0</v>
      </c>
      <c r="O47" s="370">
        <v>1</v>
      </c>
      <c r="P47" s="370">
        <v>1</v>
      </c>
      <c r="Q47" s="370">
        <v>0</v>
      </c>
      <c r="R47" s="223"/>
      <c r="S47" s="223"/>
      <c r="T47" s="223"/>
      <c r="U47" s="223"/>
      <c r="V47" s="223"/>
      <c r="W47" s="436">
        <f t="shared" si="1"/>
        <v>2</v>
      </c>
    </row>
    <row r="48" spans="2:23">
      <c r="B48" s="433">
        <v>46</v>
      </c>
      <c r="C48" s="370">
        <v>9</v>
      </c>
      <c r="D48" s="370">
        <v>23</v>
      </c>
      <c r="E48" s="370">
        <v>16</v>
      </c>
      <c r="F48" s="370">
        <v>7</v>
      </c>
      <c r="G48" s="223"/>
      <c r="H48" s="223"/>
      <c r="I48" s="223"/>
      <c r="J48" s="223"/>
      <c r="K48" s="223"/>
      <c r="L48" s="436">
        <f t="shared" si="0"/>
        <v>55</v>
      </c>
      <c r="M48" s="433">
        <v>99</v>
      </c>
      <c r="N48" s="370">
        <v>1</v>
      </c>
      <c r="O48" s="370">
        <v>1</v>
      </c>
      <c r="P48" s="370">
        <v>0</v>
      </c>
      <c r="Q48" s="370">
        <v>0</v>
      </c>
      <c r="R48" s="223"/>
      <c r="S48" s="223"/>
      <c r="T48" s="223"/>
      <c r="U48" s="223"/>
      <c r="V48" s="223"/>
      <c r="W48" s="436">
        <f t="shared" si="1"/>
        <v>2</v>
      </c>
    </row>
    <row r="49" spans="2:23">
      <c r="B49" s="433">
        <v>47</v>
      </c>
      <c r="C49" s="370">
        <v>7</v>
      </c>
      <c r="D49" s="370">
        <v>20</v>
      </c>
      <c r="E49" s="370">
        <v>11</v>
      </c>
      <c r="F49" s="370">
        <v>4</v>
      </c>
      <c r="G49" s="223"/>
      <c r="H49" s="223"/>
      <c r="I49" s="223"/>
      <c r="J49" s="223"/>
      <c r="K49" s="223"/>
      <c r="L49" s="436">
        <f t="shared" si="0"/>
        <v>42</v>
      </c>
      <c r="M49" s="433">
        <v>100</v>
      </c>
      <c r="N49" s="370">
        <v>0</v>
      </c>
      <c r="O49" s="370">
        <v>0</v>
      </c>
      <c r="P49" s="370">
        <v>0</v>
      </c>
      <c r="Q49" s="370">
        <v>0</v>
      </c>
      <c r="R49" s="223"/>
      <c r="S49" s="223"/>
      <c r="T49" s="223"/>
      <c r="U49" s="223"/>
      <c r="V49" s="223"/>
      <c r="W49" s="436">
        <f t="shared" si="1"/>
        <v>0</v>
      </c>
    </row>
    <row r="50" spans="2:23">
      <c r="B50" s="433">
        <v>48</v>
      </c>
      <c r="C50" s="370">
        <v>9</v>
      </c>
      <c r="D50" s="370">
        <v>22</v>
      </c>
      <c r="E50" s="370">
        <v>16</v>
      </c>
      <c r="F50" s="370">
        <v>5</v>
      </c>
      <c r="G50" s="223"/>
      <c r="H50" s="223"/>
      <c r="I50" s="223"/>
      <c r="J50" s="223"/>
      <c r="K50" s="223"/>
      <c r="L50" s="436">
        <f t="shared" si="0"/>
        <v>52</v>
      </c>
      <c r="M50" s="433">
        <v>101</v>
      </c>
      <c r="N50" s="370">
        <v>0</v>
      </c>
      <c r="O50" s="370">
        <v>0</v>
      </c>
      <c r="P50" s="370">
        <v>0</v>
      </c>
      <c r="Q50" s="370">
        <v>0</v>
      </c>
      <c r="R50" s="223"/>
      <c r="S50" s="223"/>
      <c r="T50" s="223"/>
      <c r="U50" s="223"/>
      <c r="V50" s="223"/>
      <c r="W50" s="436">
        <f t="shared" si="1"/>
        <v>0</v>
      </c>
    </row>
    <row r="51" spans="2:23">
      <c r="B51" s="433">
        <v>49</v>
      </c>
      <c r="C51" s="370">
        <v>5</v>
      </c>
      <c r="D51" s="370">
        <v>20</v>
      </c>
      <c r="E51" s="370">
        <v>15</v>
      </c>
      <c r="F51" s="370">
        <v>6</v>
      </c>
      <c r="G51" s="223"/>
      <c r="H51" s="223"/>
      <c r="I51" s="223"/>
      <c r="J51" s="223"/>
      <c r="K51" s="223"/>
      <c r="L51" s="436">
        <f t="shared" si="0"/>
        <v>46</v>
      </c>
      <c r="M51" s="433">
        <v>102</v>
      </c>
      <c r="N51" s="370">
        <v>0</v>
      </c>
      <c r="O51" s="370">
        <v>0</v>
      </c>
      <c r="P51" s="370">
        <v>0</v>
      </c>
      <c r="Q51" s="370">
        <v>1</v>
      </c>
      <c r="R51" s="223"/>
      <c r="S51" s="223"/>
      <c r="T51" s="223"/>
      <c r="U51" s="223"/>
      <c r="V51" s="223"/>
      <c r="W51" s="436">
        <f t="shared" si="1"/>
        <v>1</v>
      </c>
    </row>
    <row r="52" spans="2:23">
      <c r="B52" s="433">
        <v>50</v>
      </c>
      <c r="C52" s="370">
        <v>10</v>
      </c>
      <c r="D52" s="370">
        <v>17</v>
      </c>
      <c r="E52" s="370">
        <v>23</v>
      </c>
      <c r="F52" s="370">
        <v>3</v>
      </c>
      <c r="G52" s="223"/>
      <c r="H52" s="223"/>
      <c r="I52" s="223"/>
      <c r="J52" s="223"/>
      <c r="K52" s="223"/>
      <c r="L52" s="436">
        <f t="shared" si="0"/>
        <v>53</v>
      </c>
      <c r="M52" s="433">
        <v>103</v>
      </c>
      <c r="N52" s="370">
        <v>0</v>
      </c>
      <c r="O52" s="370">
        <v>0</v>
      </c>
      <c r="P52" s="370">
        <v>0</v>
      </c>
      <c r="Q52" s="370">
        <v>0</v>
      </c>
      <c r="R52" s="223"/>
      <c r="S52" s="223"/>
      <c r="T52" s="223"/>
      <c r="U52" s="223"/>
      <c r="V52" s="223"/>
      <c r="W52" s="436">
        <f t="shared" si="1"/>
        <v>0</v>
      </c>
    </row>
    <row r="53" spans="2:23">
      <c r="B53" s="433">
        <v>51</v>
      </c>
      <c r="C53" s="370">
        <v>11</v>
      </c>
      <c r="D53" s="370">
        <v>19</v>
      </c>
      <c r="E53" s="370">
        <v>19</v>
      </c>
      <c r="F53" s="370">
        <v>4</v>
      </c>
      <c r="G53" s="223"/>
      <c r="H53" s="223"/>
      <c r="I53" s="223"/>
      <c r="J53" s="223"/>
      <c r="K53" s="223"/>
      <c r="L53" s="436">
        <f t="shared" si="0"/>
        <v>53</v>
      </c>
      <c r="M53" s="432" t="s">
        <v>51</v>
      </c>
      <c r="N53" s="370">
        <v>0</v>
      </c>
      <c r="O53" s="370">
        <v>0</v>
      </c>
      <c r="P53" s="370">
        <v>0</v>
      </c>
      <c r="Q53" s="370">
        <v>0</v>
      </c>
      <c r="R53" s="223"/>
      <c r="S53" s="223"/>
      <c r="T53" s="223"/>
      <c r="U53" s="223"/>
      <c r="V53" s="223"/>
      <c r="W53" s="436">
        <f t="shared" si="1"/>
        <v>0</v>
      </c>
    </row>
    <row r="54" spans="2:23">
      <c r="B54" s="434">
        <v>52</v>
      </c>
      <c r="C54" s="370">
        <v>7</v>
      </c>
      <c r="D54" s="370">
        <v>17</v>
      </c>
      <c r="E54" s="370">
        <v>19</v>
      </c>
      <c r="F54" s="370">
        <v>2</v>
      </c>
      <c r="G54" s="224"/>
      <c r="H54" s="224"/>
      <c r="I54" s="224"/>
      <c r="J54" s="224"/>
      <c r="K54" s="224"/>
      <c r="L54" s="436">
        <f t="shared" si="0"/>
        <v>45</v>
      </c>
      <c r="M54" s="432" t="s">
        <v>54</v>
      </c>
      <c r="N54" s="370">
        <v>0</v>
      </c>
      <c r="O54" s="370">
        <v>0</v>
      </c>
      <c r="P54" s="370">
        <v>0</v>
      </c>
      <c r="Q54" s="370">
        <v>0</v>
      </c>
      <c r="R54" s="225"/>
      <c r="S54" s="225"/>
      <c r="T54" s="225"/>
      <c r="U54" s="225"/>
      <c r="V54" s="225"/>
      <c r="W54" s="436">
        <f t="shared" si="1"/>
        <v>0</v>
      </c>
    </row>
    <row r="55" spans="2:23">
      <c r="B55" s="89"/>
      <c r="C55" s="88"/>
      <c r="D55" s="88"/>
      <c r="E55" s="88"/>
      <c r="F55" s="88"/>
      <c r="G55" s="88"/>
      <c r="H55" s="88"/>
      <c r="I55" s="88"/>
      <c r="J55" s="88"/>
      <c r="K55" s="88"/>
      <c r="L55" s="90"/>
      <c r="M55" s="438" t="s">
        <v>52</v>
      </c>
      <c r="N55" s="439">
        <f>SUM(N2:N54,C2:C54)</f>
        <v>546</v>
      </c>
      <c r="O55" s="439">
        <f>SUM(O2:O54,D2:D54)</f>
        <v>1229</v>
      </c>
      <c r="P55" s="439">
        <f>SUM(P2:P54,E2:E54)</f>
        <v>1173</v>
      </c>
      <c r="Q55" s="437">
        <f>SUM(Q2:Q54,F2:F54)</f>
        <v>295</v>
      </c>
      <c r="R55" s="437"/>
      <c r="S55" s="437"/>
      <c r="T55" s="437"/>
      <c r="U55" s="437"/>
      <c r="V55" s="437"/>
      <c r="W55" s="437">
        <f t="shared" si="1"/>
        <v>3243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  <ignoredError sqref="L3:L54 W2:W52" formulaRange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B1:W55"/>
  <sheetViews>
    <sheetView view="pageLayout" zoomScale="70" zoomScaleNormal="100" zoomScalePageLayoutView="70" workbookViewId="0">
      <selection activeCell="R21" sqref="R21"/>
    </sheetView>
  </sheetViews>
  <sheetFormatPr defaultColWidth="7.625" defaultRowHeight="13.5"/>
  <cols>
    <col min="1" max="1" width="7.625" style="48"/>
    <col min="2" max="2" width="7.625" style="49" customWidth="1"/>
    <col min="3" max="12" width="7.625" style="50" customWidth="1"/>
    <col min="13" max="16384" width="7.625" style="48"/>
  </cols>
  <sheetData>
    <row r="1" spans="2:23">
      <c r="B1" s="432" t="s">
        <v>53</v>
      </c>
      <c r="C1" s="435" t="s">
        <v>39</v>
      </c>
      <c r="D1" s="435" t="s">
        <v>20</v>
      </c>
      <c r="E1" s="435" t="s">
        <v>21</v>
      </c>
      <c r="F1" s="435" t="s">
        <v>22</v>
      </c>
      <c r="G1" s="435" t="s">
        <v>23</v>
      </c>
      <c r="H1" s="435" t="s">
        <v>24</v>
      </c>
      <c r="I1" s="435"/>
      <c r="J1" s="435"/>
      <c r="K1" s="435"/>
      <c r="L1" s="435" t="s">
        <v>1</v>
      </c>
      <c r="M1" s="432" t="s">
        <v>53</v>
      </c>
      <c r="N1" s="435" t="s">
        <v>39</v>
      </c>
      <c r="O1" s="435" t="s">
        <v>20</v>
      </c>
      <c r="P1" s="435" t="s">
        <v>21</v>
      </c>
      <c r="Q1" s="435" t="s">
        <v>22</v>
      </c>
      <c r="R1" s="435" t="s">
        <v>23</v>
      </c>
      <c r="S1" s="435" t="s">
        <v>24</v>
      </c>
      <c r="T1" s="435"/>
      <c r="U1" s="435"/>
      <c r="V1" s="435"/>
      <c r="W1" s="435" t="s">
        <v>1</v>
      </c>
    </row>
    <row r="2" spans="2:23">
      <c r="B2" s="433" t="s">
        <v>78</v>
      </c>
      <c r="C2" s="370">
        <v>7</v>
      </c>
      <c r="D2" s="370">
        <v>7</v>
      </c>
      <c r="E2" s="370">
        <v>3</v>
      </c>
      <c r="F2" s="370">
        <v>12</v>
      </c>
      <c r="G2" s="370">
        <v>7</v>
      </c>
      <c r="H2" s="370">
        <v>3</v>
      </c>
      <c r="I2" s="223"/>
      <c r="J2" s="223"/>
      <c r="K2" s="223"/>
      <c r="L2" s="436">
        <f>SUM(C2:K2)</f>
        <v>39</v>
      </c>
      <c r="M2" s="433">
        <v>53</v>
      </c>
      <c r="N2" s="370">
        <v>32</v>
      </c>
      <c r="O2" s="370">
        <v>13</v>
      </c>
      <c r="P2" s="370">
        <v>19</v>
      </c>
      <c r="Q2" s="370">
        <v>15</v>
      </c>
      <c r="R2" s="370">
        <v>18</v>
      </c>
      <c r="S2" s="370">
        <v>13</v>
      </c>
      <c r="T2" s="223"/>
      <c r="U2" s="223"/>
      <c r="V2" s="223"/>
      <c r="W2" s="436">
        <f>SUM(N2:V2)</f>
        <v>110</v>
      </c>
    </row>
    <row r="3" spans="2:23">
      <c r="B3" s="433">
        <v>1</v>
      </c>
      <c r="C3" s="370">
        <v>10</v>
      </c>
      <c r="D3" s="370">
        <v>4</v>
      </c>
      <c r="E3" s="370">
        <v>3</v>
      </c>
      <c r="F3" s="370">
        <v>9</v>
      </c>
      <c r="G3" s="370">
        <v>6</v>
      </c>
      <c r="H3" s="370">
        <v>5</v>
      </c>
      <c r="I3" s="223"/>
      <c r="J3" s="223"/>
      <c r="K3" s="223"/>
      <c r="L3" s="436">
        <f t="shared" ref="L3:L54" si="0">SUM(C3:K3)</f>
        <v>37</v>
      </c>
      <c r="M3" s="433">
        <v>54</v>
      </c>
      <c r="N3" s="370">
        <v>23</v>
      </c>
      <c r="O3" s="370">
        <v>13</v>
      </c>
      <c r="P3" s="370">
        <v>8</v>
      </c>
      <c r="Q3" s="370">
        <v>20</v>
      </c>
      <c r="R3" s="370">
        <v>15</v>
      </c>
      <c r="S3" s="370">
        <v>10</v>
      </c>
      <c r="T3" s="223"/>
      <c r="U3" s="223"/>
      <c r="V3" s="223"/>
      <c r="W3" s="436">
        <f t="shared" ref="W3:W55" si="1">SUM(N3:V3)</f>
        <v>89</v>
      </c>
    </row>
    <row r="4" spans="2:23">
      <c r="B4" s="433">
        <v>2</v>
      </c>
      <c r="C4" s="370">
        <v>19</v>
      </c>
      <c r="D4" s="370">
        <v>10</v>
      </c>
      <c r="E4" s="370">
        <v>6</v>
      </c>
      <c r="F4" s="370">
        <v>12</v>
      </c>
      <c r="G4" s="370">
        <v>14</v>
      </c>
      <c r="H4" s="370">
        <v>5</v>
      </c>
      <c r="I4" s="223"/>
      <c r="J4" s="223"/>
      <c r="K4" s="223"/>
      <c r="L4" s="436">
        <f t="shared" si="0"/>
        <v>66</v>
      </c>
      <c r="M4" s="433">
        <v>55</v>
      </c>
      <c r="N4" s="370">
        <v>26</v>
      </c>
      <c r="O4" s="370">
        <v>19</v>
      </c>
      <c r="P4" s="370">
        <v>23</v>
      </c>
      <c r="Q4" s="370">
        <v>23</v>
      </c>
      <c r="R4" s="370">
        <v>14</v>
      </c>
      <c r="S4" s="370">
        <v>18</v>
      </c>
      <c r="T4" s="223"/>
      <c r="U4" s="223"/>
      <c r="V4" s="223"/>
      <c r="W4" s="436">
        <f t="shared" si="1"/>
        <v>123</v>
      </c>
    </row>
    <row r="5" spans="2:23">
      <c r="B5" s="433">
        <v>3</v>
      </c>
      <c r="C5" s="370">
        <v>14</v>
      </c>
      <c r="D5" s="370">
        <v>12</v>
      </c>
      <c r="E5" s="370">
        <v>4</v>
      </c>
      <c r="F5" s="370">
        <v>22</v>
      </c>
      <c r="G5" s="370">
        <v>9</v>
      </c>
      <c r="H5" s="370">
        <v>3</v>
      </c>
      <c r="I5" s="223"/>
      <c r="J5" s="223"/>
      <c r="K5" s="223"/>
      <c r="L5" s="436">
        <f t="shared" si="0"/>
        <v>64</v>
      </c>
      <c r="M5" s="433">
        <v>56</v>
      </c>
      <c r="N5" s="370">
        <v>23</v>
      </c>
      <c r="O5" s="370">
        <v>14</v>
      </c>
      <c r="P5" s="370">
        <v>14</v>
      </c>
      <c r="Q5" s="370">
        <v>27</v>
      </c>
      <c r="R5" s="370">
        <v>13</v>
      </c>
      <c r="S5" s="370">
        <v>19</v>
      </c>
      <c r="T5" s="223"/>
      <c r="U5" s="223"/>
      <c r="V5" s="223"/>
      <c r="W5" s="436">
        <f t="shared" si="1"/>
        <v>110</v>
      </c>
    </row>
    <row r="6" spans="2:23">
      <c r="B6" s="433">
        <v>4</v>
      </c>
      <c r="C6" s="370">
        <v>13</v>
      </c>
      <c r="D6" s="370">
        <v>8</v>
      </c>
      <c r="E6" s="370">
        <v>7</v>
      </c>
      <c r="F6" s="370">
        <v>15</v>
      </c>
      <c r="G6" s="370">
        <v>11</v>
      </c>
      <c r="H6" s="370">
        <v>9</v>
      </c>
      <c r="I6" s="223"/>
      <c r="J6" s="223"/>
      <c r="K6" s="223"/>
      <c r="L6" s="436">
        <f t="shared" si="0"/>
        <v>63</v>
      </c>
      <c r="M6" s="433">
        <v>57</v>
      </c>
      <c r="N6" s="370">
        <v>21</v>
      </c>
      <c r="O6" s="370">
        <v>7</v>
      </c>
      <c r="P6" s="370">
        <v>11</v>
      </c>
      <c r="Q6" s="370">
        <v>27</v>
      </c>
      <c r="R6" s="370">
        <v>14</v>
      </c>
      <c r="S6" s="370">
        <v>10</v>
      </c>
      <c r="T6" s="223"/>
      <c r="U6" s="223"/>
      <c r="V6" s="223"/>
      <c r="W6" s="436">
        <f t="shared" si="1"/>
        <v>90</v>
      </c>
    </row>
    <row r="7" spans="2:23">
      <c r="B7" s="433">
        <v>5</v>
      </c>
      <c r="C7" s="370">
        <v>13</v>
      </c>
      <c r="D7" s="370">
        <v>15</v>
      </c>
      <c r="E7" s="370">
        <v>5</v>
      </c>
      <c r="F7" s="370">
        <v>20</v>
      </c>
      <c r="G7" s="370">
        <v>7</v>
      </c>
      <c r="H7" s="370">
        <v>6</v>
      </c>
      <c r="I7" s="223"/>
      <c r="J7" s="223"/>
      <c r="K7" s="223"/>
      <c r="L7" s="436">
        <f t="shared" si="0"/>
        <v>66</v>
      </c>
      <c r="M7" s="433">
        <v>58</v>
      </c>
      <c r="N7" s="370">
        <v>11</v>
      </c>
      <c r="O7" s="370">
        <v>12</v>
      </c>
      <c r="P7" s="370">
        <v>13</v>
      </c>
      <c r="Q7" s="370">
        <v>14</v>
      </c>
      <c r="R7" s="370">
        <v>15</v>
      </c>
      <c r="S7" s="370">
        <v>9</v>
      </c>
      <c r="T7" s="223"/>
      <c r="U7" s="223"/>
      <c r="V7" s="223"/>
      <c r="W7" s="436">
        <f t="shared" si="1"/>
        <v>74</v>
      </c>
    </row>
    <row r="8" spans="2:23">
      <c r="B8" s="433">
        <v>6</v>
      </c>
      <c r="C8" s="370">
        <v>17</v>
      </c>
      <c r="D8" s="370">
        <v>13</v>
      </c>
      <c r="E8" s="370">
        <v>4</v>
      </c>
      <c r="F8" s="370">
        <v>14</v>
      </c>
      <c r="G8" s="370">
        <v>17</v>
      </c>
      <c r="H8" s="370">
        <v>6</v>
      </c>
      <c r="I8" s="223"/>
      <c r="J8" s="223"/>
      <c r="K8" s="223"/>
      <c r="L8" s="436">
        <f t="shared" si="0"/>
        <v>71</v>
      </c>
      <c r="M8" s="433">
        <v>59</v>
      </c>
      <c r="N8" s="370">
        <v>17</v>
      </c>
      <c r="O8" s="370">
        <v>19</v>
      </c>
      <c r="P8" s="370">
        <v>3</v>
      </c>
      <c r="Q8" s="370">
        <v>15</v>
      </c>
      <c r="R8" s="370">
        <v>14</v>
      </c>
      <c r="S8" s="370">
        <v>2</v>
      </c>
      <c r="T8" s="223"/>
      <c r="U8" s="223"/>
      <c r="V8" s="223"/>
      <c r="W8" s="436">
        <f t="shared" si="1"/>
        <v>70</v>
      </c>
    </row>
    <row r="9" spans="2:23">
      <c r="B9" s="433">
        <v>7</v>
      </c>
      <c r="C9" s="370">
        <v>12</v>
      </c>
      <c r="D9" s="370">
        <v>7</v>
      </c>
      <c r="E9" s="370">
        <v>5</v>
      </c>
      <c r="F9" s="370">
        <v>19</v>
      </c>
      <c r="G9" s="370">
        <v>13</v>
      </c>
      <c r="H9" s="370">
        <v>7</v>
      </c>
      <c r="I9" s="223"/>
      <c r="J9" s="223"/>
      <c r="K9" s="223"/>
      <c r="L9" s="436">
        <f t="shared" si="0"/>
        <v>63</v>
      </c>
      <c r="M9" s="433">
        <v>60</v>
      </c>
      <c r="N9" s="370">
        <v>17</v>
      </c>
      <c r="O9" s="370">
        <v>13</v>
      </c>
      <c r="P9" s="370">
        <v>12</v>
      </c>
      <c r="Q9" s="370">
        <v>20</v>
      </c>
      <c r="R9" s="370">
        <v>10</v>
      </c>
      <c r="S9" s="370">
        <v>8</v>
      </c>
      <c r="T9" s="223"/>
      <c r="U9" s="223"/>
      <c r="V9" s="223"/>
      <c r="W9" s="436">
        <f t="shared" si="1"/>
        <v>80</v>
      </c>
    </row>
    <row r="10" spans="2:23">
      <c r="B10" s="433">
        <v>8</v>
      </c>
      <c r="C10" s="370">
        <v>15</v>
      </c>
      <c r="D10" s="370">
        <v>14</v>
      </c>
      <c r="E10" s="370">
        <v>6</v>
      </c>
      <c r="F10" s="370">
        <v>19</v>
      </c>
      <c r="G10" s="370">
        <v>8</v>
      </c>
      <c r="H10" s="370">
        <v>7</v>
      </c>
      <c r="I10" s="223"/>
      <c r="J10" s="223"/>
      <c r="K10" s="223"/>
      <c r="L10" s="436">
        <f t="shared" si="0"/>
        <v>69</v>
      </c>
      <c r="M10" s="433">
        <v>61</v>
      </c>
      <c r="N10" s="370">
        <v>18</v>
      </c>
      <c r="O10" s="370">
        <v>7</v>
      </c>
      <c r="P10" s="370">
        <v>8</v>
      </c>
      <c r="Q10" s="370">
        <v>24</v>
      </c>
      <c r="R10" s="370">
        <v>13</v>
      </c>
      <c r="S10" s="370">
        <v>4</v>
      </c>
      <c r="T10" s="223"/>
      <c r="U10" s="223"/>
      <c r="V10" s="223"/>
      <c r="W10" s="436">
        <f t="shared" si="1"/>
        <v>74</v>
      </c>
    </row>
    <row r="11" spans="2:23">
      <c r="B11" s="433">
        <v>9</v>
      </c>
      <c r="C11" s="370">
        <v>20</v>
      </c>
      <c r="D11" s="370">
        <v>9</v>
      </c>
      <c r="E11" s="370">
        <v>9</v>
      </c>
      <c r="F11" s="370">
        <v>14</v>
      </c>
      <c r="G11" s="370">
        <v>11</v>
      </c>
      <c r="H11" s="370">
        <v>15</v>
      </c>
      <c r="I11" s="223"/>
      <c r="J11" s="223"/>
      <c r="K11" s="223"/>
      <c r="L11" s="436">
        <f t="shared" si="0"/>
        <v>78</v>
      </c>
      <c r="M11" s="433">
        <v>62</v>
      </c>
      <c r="N11" s="370">
        <v>23</v>
      </c>
      <c r="O11" s="370">
        <v>10</v>
      </c>
      <c r="P11" s="370">
        <v>11</v>
      </c>
      <c r="Q11" s="370">
        <v>9</v>
      </c>
      <c r="R11" s="370">
        <v>18</v>
      </c>
      <c r="S11" s="370">
        <v>10</v>
      </c>
      <c r="T11" s="223"/>
      <c r="U11" s="223"/>
      <c r="V11" s="223"/>
      <c r="W11" s="436">
        <f t="shared" si="1"/>
        <v>81</v>
      </c>
    </row>
    <row r="12" spans="2:23">
      <c r="B12" s="433">
        <v>10</v>
      </c>
      <c r="C12" s="370">
        <v>15</v>
      </c>
      <c r="D12" s="370">
        <v>12</v>
      </c>
      <c r="E12" s="370">
        <v>6</v>
      </c>
      <c r="F12" s="370">
        <v>10</v>
      </c>
      <c r="G12" s="370">
        <v>9</v>
      </c>
      <c r="H12" s="370">
        <v>6</v>
      </c>
      <c r="I12" s="223"/>
      <c r="J12" s="223"/>
      <c r="K12" s="223"/>
      <c r="L12" s="436">
        <f t="shared" si="0"/>
        <v>58</v>
      </c>
      <c r="M12" s="433">
        <v>63</v>
      </c>
      <c r="N12" s="370">
        <v>15</v>
      </c>
      <c r="O12" s="370">
        <v>10</v>
      </c>
      <c r="P12" s="370">
        <v>7</v>
      </c>
      <c r="Q12" s="370">
        <v>13</v>
      </c>
      <c r="R12" s="370">
        <v>13</v>
      </c>
      <c r="S12" s="370">
        <v>5</v>
      </c>
      <c r="T12" s="223"/>
      <c r="U12" s="223"/>
      <c r="V12" s="223"/>
      <c r="W12" s="436">
        <f t="shared" si="1"/>
        <v>63</v>
      </c>
    </row>
    <row r="13" spans="2:23">
      <c r="B13" s="433">
        <v>11</v>
      </c>
      <c r="C13" s="370">
        <v>19</v>
      </c>
      <c r="D13" s="370">
        <v>16</v>
      </c>
      <c r="E13" s="370">
        <v>8</v>
      </c>
      <c r="F13" s="370">
        <v>18</v>
      </c>
      <c r="G13" s="370">
        <v>10</v>
      </c>
      <c r="H13" s="370">
        <v>9</v>
      </c>
      <c r="I13" s="223"/>
      <c r="J13" s="223"/>
      <c r="K13" s="223"/>
      <c r="L13" s="436">
        <f t="shared" si="0"/>
        <v>80</v>
      </c>
      <c r="M13" s="433">
        <v>64</v>
      </c>
      <c r="N13" s="370">
        <v>13</v>
      </c>
      <c r="O13" s="370">
        <v>7</v>
      </c>
      <c r="P13" s="370">
        <v>7</v>
      </c>
      <c r="Q13" s="370">
        <v>17</v>
      </c>
      <c r="R13" s="370">
        <v>3</v>
      </c>
      <c r="S13" s="370">
        <v>13</v>
      </c>
      <c r="T13" s="223"/>
      <c r="U13" s="223"/>
      <c r="V13" s="223"/>
      <c r="W13" s="436">
        <f t="shared" si="1"/>
        <v>60</v>
      </c>
    </row>
    <row r="14" spans="2:23">
      <c r="B14" s="433">
        <v>12</v>
      </c>
      <c r="C14" s="370">
        <v>13</v>
      </c>
      <c r="D14" s="370">
        <v>12</v>
      </c>
      <c r="E14" s="370">
        <v>12</v>
      </c>
      <c r="F14" s="370">
        <v>11</v>
      </c>
      <c r="G14" s="370">
        <v>5</v>
      </c>
      <c r="H14" s="370">
        <v>11</v>
      </c>
      <c r="I14" s="223"/>
      <c r="J14" s="223"/>
      <c r="K14" s="223"/>
      <c r="L14" s="436">
        <f t="shared" si="0"/>
        <v>64</v>
      </c>
      <c r="M14" s="433">
        <v>65</v>
      </c>
      <c r="N14" s="370">
        <v>16</v>
      </c>
      <c r="O14" s="370">
        <v>11</v>
      </c>
      <c r="P14" s="370">
        <v>10</v>
      </c>
      <c r="Q14" s="370">
        <v>11</v>
      </c>
      <c r="R14" s="370">
        <v>8</v>
      </c>
      <c r="S14" s="370">
        <v>6</v>
      </c>
      <c r="T14" s="223"/>
      <c r="U14" s="223"/>
      <c r="V14" s="223"/>
      <c r="W14" s="436">
        <f t="shared" si="1"/>
        <v>62</v>
      </c>
    </row>
    <row r="15" spans="2:23">
      <c r="B15" s="433">
        <v>13</v>
      </c>
      <c r="C15" s="370">
        <v>6</v>
      </c>
      <c r="D15" s="370">
        <v>9</v>
      </c>
      <c r="E15" s="370">
        <v>11</v>
      </c>
      <c r="F15" s="370">
        <v>17</v>
      </c>
      <c r="G15" s="370">
        <v>15</v>
      </c>
      <c r="H15" s="370">
        <v>7</v>
      </c>
      <c r="I15" s="223"/>
      <c r="J15" s="223"/>
      <c r="K15" s="223"/>
      <c r="L15" s="436">
        <f t="shared" si="0"/>
        <v>65</v>
      </c>
      <c r="M15" s="433">
        <v>66</v>
      </c>
      <c r="N15" s="370">
        <v>14</v>
      </c>
      <c r="O15" s="370">
        <v>11</v>
      </c>
      <c r="P15" s="370">
        <v>8</v>
      </c>
      <c r="Q15" s="370">
        <v>13</v>
      </c>
      <c r="R15" s="370">
        <v>8</v>
      </c>
      <c r="S15" s="370">
        <v>9</v>
      </c>
      <c r="T15" s="223"/>
      <c r="U15" s="223"/>
      <c r="V15" s="223"/>
      <c r="W15" s="436">
        <f t="shared" si="1"/>
        <v>63</v>
      </c>
    </row>
    <row r="16" spans="2:23">
      <c r="B16" s="433">
        <v>14</v>
      </c>
      <c r="C16" s="370">
        <v>13</v>
      </c>
      <c r="D16" s="370">
        <v>13</v>
      </c>
      <c r="E16" s="370">
        <v>8</v>
      </c>
      <c r="F16" s="370">
        <v>7</v>
      </c>
      <c r="G16" s="370">
        <v>9</v>
      </c>
      <c r="H16" s="370">
        <v>5</v>
      </c>
      <c r="I16" s="223"/>
      <c r="J16" s="223"/>
      <c r="K16" s="223"/>
      <c r="L16" s="436">
        <f t="shared" si="0"/>
        <v>55</v>
      </c>
      <c r="M16" s="433">
        <v>67</v>
      </c>
      <c r="N16" s="370">
        <v>16</v>
      </c>
      <c r="O16" s="370">
        <v>6</v>
      </c>
      <c r="P16" s="370">
        <v>9</v>
      </c>
      <c r="Q16" s="370">
        <v>24</v>
      </c>
      <c r="R16" s="370">
        <v>10</v>
      </c>
      <c r="S16" s="370">
        <v>7</v>
      </c>
      <c r="T16" s="223"/>
      <c r="U16" s="223"/>
      <c r="V16" s="223"/>
      <c r="W16" s="436">
        <f t="shared" si="1"/>
        <v>72</v>
      </c>
    </row>
    <row r="17" spans="2:23">
      <c r="B17" s="433">
        <v>15</v>
      </c>
      <c r="C17" s="370">
        <v>7</v>
      </c>
      <c r="D17" s="370">
        <v>10</v>
      </c>
      <c r="E17" s="370">
        <v>7</v>
      </c>
      <c r="F17" s="370">
        <v>14</v>
      </c>
      <c r="G17" s="370">
        <v>11</v>
      </c>
      <c r="H17" s="370">
        <v>9</v>
      </c>
      <c r="I17" s="223"/>
      <c r="J17" s="223"/>
      <c r="K17" s="223"/>
      <c r="L17" s="436">
        <f t="shared" si="0"/>
        <v>58</v>
      </c>
      <c r="M17" s="433">
        <v>68</v>
      </c>
      <c r="N17" s="370">
        <v>15</v>
      </c>
      <c r="O17" s="370">
        <v>11</v>
      </c>
      <c r="P17" s="370">
        <v>8</v>
      </c>
      <c r="Q17" s="370">
        <v>17</v>
      </c>
      <c r="R17" s="370">
        <v>10</v>
      </c>
      <c r="S17" s="370">
        <v>10</v>
      </c>
      <c r="T17" s="223"/>
      <c r="U17" s="223"/>
      <c r="V17" s="223"/>
      <c r="W17" s="436">
        <f t="shared" si="1"/>
        <v>71</v>
      </c>
    </row>
    <row r="18" spans="2:23">
      <c r="B18" s="433">
        <v>16</v>
      </c>
      <c r="C18" s="370">
        <v>12</v>
      </c>
      <c r="D18" s="370">
        <v>13</v>
      </c>
      <c r="E18" s="370">
        <v>6</v>
      </c>
      <c r="F18" s="370">
        <v>14</v>
      </c>
      <c r="G18" s="370">
        <v>11</v>
      </c>
      <c r="H18" s="370">
        <v>5</v>
      </c>
      <c r="I18" s="223"/>
      <c r="J18" s="223"/>
      <c r="K18" s="223"/>
      <c r="L18" s="436">
        <f t="shared" si="0"/>
        <v>61</v>
      </c>
      <c r="M18" s="433">
        <v>69</v>
      </c>
      <c r="N18" s="370">
        <v>18</v>
      </c>
      <c r="O18" s="370">
        <v>13</v>
      </c>
      <c r="P18" s="370">
        <v>3</v>
      </c>
      <c r="Q18" s="370">
        <v>18</v>
      </c>
      <c r="R18" s="370">
        <v>11</v>
      </c>
      <c r="S18" s="370">
        <v>12</v>
      </c>
      <c r="T18" s="223"/>
      <c r="U18" s="223"/>
      <c r="V18" s="223"/>
      <c r="W18" s="436">
        <f t="shared" si="1"/>
        <v>75</v>
      </c>
    </row>
    <row r="19" spans="2:23">
      <c r="B19" s="433">
        <v>17</v>
      </c>
      <c r="C19" s="370">
        <v>13</v>
      </c>
      <c r="D19" s="370">
        <v>18</v>
      </c>
      <c r="E19" s="370">
        <v>4</v>
      </c>
      <c r="F19" s="370">
        <v>7</v>
      </c>
      <c r="G19" s="370">
        <v>13</v>
      </c>
      <c r="H19" s="370">
        <v>3</v>
      </c>
      <c r="I19" s="223"/>
      <c r="J19" s="223"/>
      <c r="K19" s="223"/>
      <c r="L19" s="436">
        <f t="shared" si="0"/>
        <v>58</v>
      </c>
      <c r="M19" s="433">
        <v>70</v>
      </c>
      <c r="N19" s="370">
        <v>18</v>
      </c>
      <c r="O19" s="370">
        <v>10</v>
      </c>
      <c r="P19" s="370">
        <v>6</v>
      </c>
      <c r="Q19" s="370">
        <v>21</v>
      </c>
      <c r="R19" s="370">
        <v>13</v>
      </c>
      <c r="S19" s="370">
        <v>10</v>
      </c>
      <c r="T19" s="223"/>
      <c r="U19" s="223"/>
      <c r="V19" s="223"/>
      <c r="W19" s="436">
        <f t="shared" si="1"/>
        <v>78</v>
      </c>
    </row>
    <row r="20" spans="2:23">
      <c r="B20" s="433">
        <v>18</v>
      </c>
      <c r="C20" s="370">
        <v>10</v>
      </c>
      <c r="D20" s="370">
        <v>9</v>
      </c>
      <c r="E20" s="370">
        <v>13</v>
      </c>
      <c r="F20" s="370">
        <v>13</v>
      </c>
      <c r="G20" s="370">
        <v>11</v>
      </c>
      <c r="H20" s="370">
        <v>6</v>
      </c>
      <c r="I20" s="223"/>
      <c r="J20" s="223"/>
      <c r="K20" s="223"/>
      <c r="L20" s="436">
        <f t="shared" si="0"/>
        <v>62</v>
      </c>
      <c r="M20" s="433">
        <v>71</v>
      </c>
      <c r="N20" s="370">
        <v>19</v>
      </c>
      <c r="O20" s="370">
        <v>13</v>
      </c>
      <c r="P20" s="370">
        <v>12</v>
      </c>
      <c r="Q20" s="370">
        <v>15</v>
      </c>
      <c r="R20" s="370">
        <v>15</v>
      </c>
      <c r="S20" s="370">
        <v>10</v>
      </c>
      <c r="T20" s="223"/>
      <c r="U20" s="223"/>
      <c r="V20" s="223"/>
      <c r="W20" s="436">
        <f t="shared" si="1"/>
        <v>84</v>
      </c>
    </row>
    <row r="21" spans="2:23">
      <c r="B21" s="433">
        <v>19</v>
      </c>
      <c r="C21" s="370">
        <v>8</v>
      </c>
      <c r="D21" s="370">
        <v>8</v>
      </c>
      <c r="E21" s="370">
        <v>22</v>
      </c>
      <c r="F21" s="370">
        <v>7</v>
      </c>
      <c r="G21" s="370">
        <v>17</v>
      </c>
      <c r="H21" s="370">
        <v>8</v>
      </c>
      <c r="I21" s="223"/>
      <c r="J21" s="223"/>
      <c r="K21" s="223"/>
      <c r="L21" s="436">
        <f t="shared" si="0"/>
        <v>70</v>
      </c>
      <c r="M21" s="433">
        <v>72</v>
      </c>
      <c r="N21" s="370">
        <v>25</v>
      </c>
      <c r="O21" s="370">
        <v>9</v>
      </c>
      <c r="P21" s="370">
        <v>9</v>
      </c>
      <c r="Q21" s="370">
        <v>19</v>
      </c>
      <c r="R21" s="370">
        <v>11</v>
      </c>
      <c r="S21" s="370">
        <v>6</v>
      </c>
      <c r="T21" s="223"/>
      <c r="U21" s="223"/>
      <c r="V21" s="223"/>
      <c r="W21" s="436">
        <f t="shared" si="1"/>
        <v>79</v>
      </c>
    </row>
    <row r="22" spans="2:23">
      <c r="B22" s="433">
        <v>20</v>
      </c>
      <c r="C22" s="370">
        <v>9</v>
      </c>
      <c r="D22" s="370">
        <v>7</v>
      </c>
      <c r="E22" s="370">
        <v>30</v>
      </c>
      <c r="F22" s="370">
        <v>9</v>
      </c>
      <c r="G22" s="370">
        <v>12</v>
      </c>
      <c r="H22" s="370">
        <v>8</v>
      </c>
      <c r="I22" s="223"/>
      <c r="J22" s="223"/>
      <c r="K22" s="223"/>
      <c r="L22" s="436">
        <f t="shared" si="0"/>
        <v>75</v>
      </c>
      <c r="M22" s="433">
        <v>73</v>
      </c>
      <c r="N22" s="370">
        <v>25</v>
      </c>
      <c r="O22" s="370">
        <v>9</v>
      </c>
      <c r="P22" s="370">
        <v>6</v>
      </c>
      <c r="Q22" s="370">
        <v>19</v>
      </c>
      <c r="R22" s="370">
        <v>11</v>
      </c>
      <c r="S22" s="370">
        <v>15</v>
      </c>
      <c r="T22" s="223"/>
      <c r="U22" s="223"/>
      <c r="V22" s="223"/>
      <c r="W22" s="436">
        <f t="shared" si="1"/>
        <v>85</v>
      </c>
    </row>
    <row r="23" spans="2:23">
      <c r="B23" s="433">
        <v>21</v>
      </c>
      <c r="C23" s="370">
        <v>20</v>
      </c>
      <c r="D23" s="370">
        <v>13</v>
      </c>
      <c r="E23" s="370">
        <v>27</v>
      </c>
      <c r="F23" s="370">
        <v>19</v>
      </c>
      <c r="G23" s="370">
        <v>8</v>
      </c>
      <c r="H23" s="370">
        <v>5</v>
      </c>
      <c r="I23" s="223"/>
      <c r="J23" s="223"/>
      <c r="K23" s="223"/>
      <c r="L23" s="436">
        <f t="shared" si="0"/>
        <v>92</v>
      </c>
      <c r="M23" s="433">
        <v>74</v>
      </c>
      <c r="N23" s="370">
        <v>15</v>
      </c>
      <c r="O23" s="370">
        <v>9</v>
      </c>
      <c r="P23" s="370">
        <v>10</v>
      </c>
      <c r="Q23" s="370">
        <v>23</v>
      </c>
      <c r="R23" s="370">
        <v>5</v>
      </c>
      <c r="S23" s="370">
        <v>14</v>
      </c>
      <c r="T23" s="223"/>
      <c r="U23" s="223"/>
      <c r="V23" s="223"/>
      <c r="W23" s="436">
        <f t="shared" si="1"/>
        <v>76</v>
      </c>
    </row>
    <row r="24" spans="2:23">
      <c r="B24" s="433">
        <v>22</v>
      </c>
      <c r="C24" s="370">
        <v>15</v>
      </c>
      <c r="D24" s="370">
        <v>11</v>
      </c>
      <c r="E24" s="370">
        <v>31</v>
      </c>
      <c r="F24" s="370">
        <v>21</v>
      </c>
      <c r="G24" s="370">
        <v>17</v>
      </c>
      <c r="H24" s="370">
        <v>11</v>
      </c>
      <c r="I24" s="223"/>
      <c r="J24" s="223"/>
      <c r="K24" s="223"/>
      <c r="L24" s="436">
        <f t="shared" si="0"/>
        <v>106</v>
      </c>
      <c r="M24" s="433">
        <v>75</v>
      </c>
      <c r="N24" s="370">
        <v>14</v>
      </c>
      <c r="O24" s="370">
        <v>8</v>
      </c>
      <c r="P24" s="370">
        <v>6</v>
      </c>
      <c r="Q24" s="370">
        <v>9</v>
      </c>
      <c r="R24" s="370">
        <v>12</v>
      </c>
      <c r="S24" s="370">
        <v>5</v>
      </c>
      <c r="T24" s="223"/>
      <c r="U24" s="223"/>
      <c r="V24" s="223"/>
      <c r="W24" s="436">
        <f t="shared" si="1"/>
        <v>54</v>
      </c>
    </row>
    <row r="25" spans="2:23">
      <c r="B25" s="433">
        <v>23</v>
      </c>
      <c r="C25" s="370">
        <v>14</v>
      </c>
      <c r="D25" s="370">
        <v>7</v>
      </c>
      <c r="E25" s="370">
        <v>11</v>
      </c>
      <c r="F25" s="370">
        <v>20</v>
      </c>
      <c r="G25" s="370">
        <v>11</v>
      </c>
      <c r="H25" s="370">
        <v>10</v>
      </c>
      <c r="I25" s="223"/>
      <c r="J25" s="223"/>
      <c r="K25" s="223"/>
      <c r="L25" s="436">
        <f t="shared" si="0"/>
        <v>73</v>
      </c>
      <c r="M25" s="433">
        <v>76</v>
      </c>
      <c r="N25" s="370">
        <v>16</v>
      </c>
      <c r="O25" s="370">
        <v>12</v>
      </c>
      <c r="P25" s="370">
        <v>3</v>
      </c>
      <c r="Q25" s="370">
        <v>22</v>
      </c>
      <c r="R25" s="370">
        <v>11</v>
      </c>
      <c r="S25" s="370">
        <v>10</v>
      </c>
      <c r="T25" s="223"/>
      <c r="U25" s="223"/>
      <c r="V25" s="223"/>
      <c r="W25" s="436">
        <f t="shared" si="1"/>
        <v>74</v>
      </c>
    </row>
    <row r="26" spans="2:23">
      <c r="B26" s="433">
        <v>24</v>
      </c>
      <c r="C26" s="370">
        <v>10</v>
      </c>
      <c r="D26" s="370">
        <v>18</v>
      </c>
      <c r="E26" s="370">
        <v>8</v>
      </c>
      <c r="F26" s="370">
        <v>23</v>
      </c>
      <c r="G26" s="370">
        <v>9</v>
      </c>
      <c r="H26" s="370">
        <v>10</v>
      </c>
      <c r="I26" s="223"/>
      <c r="J26" s="223"/>
      <c r="K26" s="223"/>
      <c r="L26" s="436">
        <f t="shared" si="0"/>
        <v>78</v>
      </c>
      <c r="M26" s="433">
        <v>77</v>
      </c>
      <c r="N26" s="370">
        <v>21</v>
      </c>
      <c r="O26" s="370">
        <v>7</v>
      </c>
      <c r="P26" s="370">
        <v>5</v>
      </c>
      <c r="Q26" s="370">
        <v>7</v>
      </c>
      <c r="R26" s="370">
        <v>14</v>
      </c>
      <c r="S26" s="370">
        <v>4</v>
      </c>
      <c r="T26" s="223"/>
      <c r="U26" s="223"/>
      <c r="V26" s="223"/>
      <c r="W26" s="436">
        <f t="shared" si="1"/>
        <v>58</v>
      </c>
    </row>
    <row r="27" spans="2:23">
      <c r="B27" s="433">
        <v>25</v>
      </c>
      <c r="C27" s="370">
        <v>8</v>
      </c>
      <c r="D27" s="370">
        <v>10</v>
      </c>
      <c r="E27" s="370">
        <v>16</v>
      </c>
      <c r="F27" s="370">
        <v>20</v>
      </c>
      <c r="G27" s="370">
        <v>9</v>
      </c>
      <c r="H27" s="370">
        <v>9</v>
      </c>
      <c r="I27" s="223"/>
      <c r="J27" s="223"/>
      <c r="K27" s="223"/>
      <c r="L27" s="436">
        <f t="shared" si="0"/>
        <v>72</v>
      </c>
      <c r="M27" s="433">
        <v>78</v>
      </c>
      <c r="N27" s="370">
        <v>13</v>
      </c>
      <c r="O27" s="370">
        <v>11</v>
      </c>
      <c r="P27" s="370">
        <v>6</v>
      </c>
      <c r="Q27" s="370">
        <v>9</v>
      </c>
      <c r="R27" s="370">
        <v>5</v>
      </c>
      <c r="S27" s="370">
        <v>3</v>
      </c>
      <c r="T27" s="223"/>
      <c r="U27" s="223"/>
      <c r="V27" s="223"/>
      <c r="W27" s="436">
        <f t="shared" si="1"/>
        <v>47</v>
      </c>
    </row>
    <row r="28" spans="2:23">
      <c r="B28" s="433">
        <v>26</v>
      </c>
      <c r="C28" s="370">
        <v>16</v>
      </c>
      <c r="D28" s="370">
        <v>11</v>
      </c>
      <c r="E28" s="370">
        <v>11</v>
      </c>
      <c r="F28" s="370">
        <v>13</v>
      </c>
      <c r="G28" s="370">
        <v>10</v>
      </c>
      <c r="H28" s="370">
        <v>10</v>
      </c>
      <c r="I28" s="223"/>
      <c r="J28" s="223"/>
      <c r="K28" s="223"/>
      <c r="L28" s="436">
        <f t="shared" si="0"/>
        <v>71</v>
      </c>
      <c r="M28" s="433">
        <v>79</v>
      </c>
      <c r="N28" s="370">
        <v>16</v>
      </c>
      <c r="O28" s="370">
        <v>15</v>
      </c>
      <c r="P28" s="370">
        <v>2</v>
      </c>
      <c r="Q28" s="370">
        <v>11</v>
      </c>
      <c r="R28" s="370">
        <v>6</v>
      </c>
      <c r="S28" s="370">
        <v>8</v>
      </c>
      <c r="T28" s="223"/>
      <c r="U28" s="223"/>
      <c r="V28" s="223"/>
      <c r="W28" s="436">
        <f t="shared" si="1"/>
        <v>58</v>
      </c>
    </row>
    <row r="29" spans="2:23">
      <c r="B29" s="433">
        <v>27</v>
      </c>
      <c r="C29" s="370">
        <v>9</v>
      </c>
      <c r="D29" s="370">
        <v>9</v>
      </c>
      <c r="E29" s="370">
        <v>9</v>
      </c>
      <c r="F29" s="370">
        <v>22</v>
      </c>
      <c r="G29" s="370">
        <v>7</v>
      </c>
      <c r="H29" s="370">
        <v>7</v>
      </c>
      <c r="I29" s="223"/>
      <c r="J29" s="223"/>
      <c r="K29" s="223"/>
      <c r="L29" s="436">
        <f t="shared" si="0"/>
        <v>63</v>
      </c>
      <c r="M29" s="433">
        <v>80</v>
      </c>
      <c r="N29" s="370">
        <v>16</v>
      </c>
      <c r="O29" s="370">
        <v>9</v>
      </c>
      <c r="P29" s="370">
        <v>2</v>
      </c>
      <c r="Q29" s="370">
        <v>8</v>
      </c>
      <c r="R29" s="370">
        <v>7</v>
      </c>
      <c r="S29" s="370">
        <v>5</v>
      </c>
      <c r="T29" s="223"/>
      <c r="U29" s="223"/>
      <c r="V29" s="223"/>
      <c r="W29" s="436">
        <f t="shared" si="1"/>
        <v>47</v>
      </c>
    </row>
    <row r="30" spans="2:23">
      <c r="B30" s="433">
        <v>28</v>
      </c>
      <c r="C30" s="370">
        <v>9</v>
      </c>
      <c r="D30" s="370">
        <v>10</v>
      </c>
      <c r="E30" s="370">
        <v>17</v>
      </c>
      <c r="F30" s="370">
        <v>16</v>
      </c>
      <c r="G30" s="370">
        <v>7</v>
      </c>
      <c r="H30" s="370">
        <v>5</v>
      </c>
      <c r="I30" s="223"/>
      <c r="J30" s="223"/>
      <c r="K30" s="223"/>
      <c r="L30" s="436">
        <f t="shared" si="0"/>
        <v>64</v>
      </c>
      <c r="M30" s="433">
        <v>81</v>
      </c>
      <c r="N30" s="370">
        <v>7</v>
      </c>
      <c r="O30" s="370">
        <v>8</v>
      </c>
      <c r="P30" s="370">
        <v>5</v>
      </c>
      <c r="Q30" s="370">
        <v>11</v>
      </c>
      <c r="R30" s="370">
        <v>5</v>
      </c>
      <c r="S30" s="370">
        <v>4</v>
      </c>
      <c r="T30" s="223"/>
      <c r="U30" s="223"/>
      <c r="V30" s="223"/>
      <c r="W30" s="436">
        <f t="shared" si="1"/>
        <v>40</v>
      </c>
    </row>
    <row r="31" spans="2:23">
      <c r="B31" s="433">
        <v>29</v>
      </c>
      <c r="C31" s="370">
        <v>12</v>
      </c>
      <c r="D31" s="370">
        <v>10</v>
      </c>
      <c r="E31" s="370">
        <v>5</v>
      </c>
      <c r="F31" s="370">
        <v>13</v>
      </c>
      <c r="G31" s="370">
        <v>8</v>
      </c>
      <c r="H31" s="370">
        <v>5</v>
      </c>
      <c r="I31" s="223"/>
      <c r="J31" s="223"/>
      <c r="K31" s="223"/>
      <c r="L31" s="436">
        <f t="shared" si="0"/>
        <v>53</v>
      </c>
      <c r="M31" s="433">
        <v>82</v>
      </c>
      <c r="N31" s="370">
        <v>9</v>
      </c>
      <c r="O31" s="370">
        <v>1</v>
      </c>
      <c r="P31" s="370">
        <v>2</v>
      </c>
      <c r="Q31" s="370">
        <v>14</v>
      </c>
      <c r="R31" s="370">
        <v>7</v>
      </c>
      <c r="S31" s="370">
        <v>5</v>
      </c>
      <c r="T31" s="223"/>
      <c r="U31" s="223"/>
      <c r="V31" s="223"/>
      <c r="W31" s="436">
        <f t="shared" si="1"/>
        <v>38</v>
      </c>
    </row>
    <row r="32" spans="2:23">
      <c r="B32" s="433">
        <v>30</v>
      </c>
      <c r="C32" s="370">
        <v>13</v>
      </c>
      <c r="D32" s="370">
        <v>9</v>
      </c>
      <c r="E32" s="370">
        <v>9</v>
      </c>
      <c r="F32" s="370">
        <v>7</v>
      </c>
      <c r="G32" s="370">
        <v>10</v>
      </c>
      <c r="H32" s="370">
        <v>8</v>
      </c>
      <c r="I32" s="223"/>
      <c r="J32" s="223"/>
      <c r="K32" s="223"/>
      <c r="L32" s="436">
        <f t="shared" si="0"/>
        <v>56</v>
      </c>
      <c r="M32" s="433">
        <v>83</v>
      </c>
      <c r="N32" s="370">
        <v>12</v>
      </c>
      <c r="O32" s="370">
        <v>3</v>
      </c>
      <c r="P32" s="370">
        <v>1</v>
      </c>
      <c r="Q32" s="370">
        <v>10</v>
      </c>
      <c r="R32" s="370">
        <v>7</v>
      </c>
      <c r="S32" s="370">
        <v>6</v>
      </c>
      <c r="T32" s="223"/>
      <c r="U32" s="223"/>
      <c r="V32" s="223"/>
      <c r="W32" s="436">
        <f t="shared" si="1"/>
        <v>39</v>
      </c>
    </row>
    <row r="33" spans="2:23">
      <c r="B33" s="433">
        <v>31</v>
      </c>
      <c r="C33" s="370">
        <v>16</v>
      </c>
      <c r="D33" s="370">
        <v>6</v>
      </c>
      <c r="E33" s="370">
        <v>9</v>
      </c>
      <c r="F33" s="370">
        <v>15</v>
      </c>
      <c r="G33" s="370">
        <v>8</v>
      </c>
      <c r="H33" s="370">
        <v>7</v>
      </c>
      <c r="I33" s="223"/>
      <c r="J33" s="223"/>
      <c r="K33" s="223"/>
      <c r="L33" s="436">
        <f t="shared" si="0"/>
        <v>61</v>
      </c>
      <c r="M33" s="433">
        <v>84</v>
      </c>
      <c r="N33" s="370">
        <v>5</v>
      </c>
      <c r="O33" s="370">
        <v>4</v>
      </c>
      <c r="P33" s="370">
        <v>5</v>
      </c>
      <c r="Q33" s="370">
        <v>5</v>
      </c>
      <c r="R33" s="370">
        <v>4</v>
      </c>
      <c r="S33" s="370">
        <v>6</v>
      </c>
      <c r="T33" s="223"/>
      <c r="U33" s="223"/>
      <c r="V33" s="223"/>
      <c r="W33" s="436">
        <f t="shared" si="1"/>
        <v>29</v>
      </c>
    </row>
    <row r="34" spans="2:23">
      <c r="B34" s="433">
        <v>32</v>
      </c>
      <c r="C34" s="370">
        <v>17</v>
      </c>
      <c r="D34" s="370">
        <v>12</v>
      </c>
      <c r="E34" s="370">
        <v>8</v>
      </c>
      <c r="F34" s="370">
        <v>9</v>
      </c>
      <c r="G34" s="370">
        <v>15</v>
      </c>
      <c r="H34" s="370">
        <v>13</v>
      </c>
      <c r="I34" s="223"/>
      <c r="J34" s="223"/>
      <c r="K34" s="223"/>
      <c r="L34" s="436">
        <f t="shared" si="0"/>
        <v>74</v>
      </c>
      <c r="M34" s="433">
        <v>85</v>
      </c>
      <c r="N34" s="370">
        <v>14</v>
      </c>
      <c r="O34" s="370">
        <v>4</v>
      </c>
      <c r="P34" s="370">
        <v>5</v>
      </c>
      <c r="Q34" s="370">
        <v>7</v>
      </c>
      <c r="R34" s="370">
        <v>6</v>
      </c>
      <c r="S34" s="370">
        <v>6</v>
      </c>
      <c r="T34" s="223"/>
      <c r="U34" s="223"/>
      <c r="V34" s="223"/>
      <c r="W34" s="436">
        <f t="shared" si="1"/>
        <v>42</v>
      </c>
    </row>
    <row r="35" spans="2:23">
      <c r="B35" s="433">
        <v>33</v>
      </c>
      <c r="C35" s="370">
        <v>23</v>
      </c>
      <c r="D35" s="370">
        <v>8</v>
      </c>
      <c r="E35" s="370">
        <v>6</v>
      </c>
      <c r="F35" s="370">
        <v>11</v>
      </c>
      <c r="G35" s="370">
        <v>7</v>
      </c>
      <c r="H35" s="370">
        <v>10</v>
      </c>
      <c r="I35" s="223"/>
      <c r="J35" s="223"/>
      <c r="K35" s="223"/>
      <c r="L35" s="436">
        <f t="shared" si="0"/>
        <v>65</v>
      </c>
      <c r="M35" s="433">
        <v>86</v>
      </c>
      <c r="N35" s="370">
        <v>5</v>
      </c>
      <c r="O35" s="370">
        <v>3</v>
      </c>
      <c r="P35" s="370">
        <v>3</v>
      </c>
      <c r="Q35" s="370">
        <v>7</v>
      </c>
      <c r="R35" s="370">
        <v>9</v>
      </c>
      <c r="S35" s="370">
        <v>3</v>
      </c>
      <c r="T35" s="223"/>
      <c r="U35" s="223"/>
      <c r="V35" s="223"/>
      <c r="W35" s="436">
        <f t="shared" si="1"/>
        <v>30</v>
      </c>
    </row>
    <row r="36" spans="2:23">
      <c r="B36" s="433">
        <v>34</v>
      </c>
      <c r="C36" s="370">
        <v>22</v>
      </c>
      <c r="D36" s="370">
        <v>19</v>
      </c>
      <c r="E36" s="370">
        <v>11</v>
      </c>
      <c r="F36" s="370">
        <v>11</v>
      </c>
      <c r="G36" s="370">
        <v>14</v>
      </c>
      <c r="H36" s="370">
        <v>7</v>
      </c>
      <c r="I36" s="223"/>
      <c r="J36" s="223"/>
      <c r="K36" s="223"/>
      <c r="L36" s="436">
        <f t="shared" si="0"/>
        <v>84</v>
      </c>
      <c r="M36" s="433">
        <v>87</v>
      </c>
      <c r="N36" s="370">
        <v>6</v>
      </c>
      <c r="O36" s="370">
        <v>2</v>
      </c>
      <c r="P36" s="370">
        <v>2</v>
      </c>
      <c r="Q36" s="370">
        <v>10</v>
      </c>
      <c r="R36" s="370">
        <v>4</v>
      </c>
      <c r="S36" s="370">
        <v>2</v>
      </c>
      <c r="T36" s="223"/>
      <c r="U36" s="223"/>
      <c r="V36" s="223"/>
      <c r="W36" s="436">
        <f t="shared" si="1"/>
        <v>26</v>
      </c>
    </row>
    <row r="37" spans="2:23">
      <c r="B37" s="433">
        <v>35</v>
      </c>
      <c r="C37" s="370">
        <v>14</v>
      </c>
      <c r="D37" s="370">
        <v>16</v>
      </c>
      <c r="E37" s="370">
        <v>6</v>
      </c>
      <c r="F37" s="370">
        <v>21</v>
      </c>
      <c r="G37" s="370">
        <v>12</v>
      </c>
      <c r="H37" s="370">
        <v>10</v>
      </c>
      <c r="I37" s="223"/>
      <c r="J37" s="223"/>
      <c r="K37" s="223"/>
      <c r="L37" s="436">
        <f t="shared" si="0"/>
        <v>79</v>
      </c>
      <c r="M37" s="433">
        <v>88</v>
      </c>
      <c r="N37" s="370">
        <v>8</v>
      </c>
      <c r="O37" s="370">
        <v>3</v>
      </c>
      <c r="P37" s="370">
        <v>1</v>
      </c>
      <c r="Q37" s="370">
        <v>9</v>
      </c>
      <c r="R37" s="370">
        <v>6</v>
      </c>
      <c r="S37" s="370">
        <v>3</v>
      </c>
      <c r="T37" s="223"/>
      <c r="U37" s="223"/>
      <c r="V37" s="223"/>
      <c r="W37" s="436">
        <f t="shared" si="1"/>
        <v>30</v>
      </c>
    </row>
    <row r="38" spans="2:23">
      <c r="B38" s="433">
        <v>36</v>
      </c>
      <c r="C38" s="370">
        <v>11</v>
      </c>
      <c r="D38" s="370">
        <v>11</v>
      </c>
      <c r="E38" s="370">
        <v>5</v>
      </c>
      <c r="F38" s="370">
        <v>18</v>
      </c>
      <c r="G38" s="370">
        <v>15</v>
      </c>
      <c r="H38" s="370">
        <v>7</v>
      </c>
      <c r="I38" s="223"/>
      <c r="J38" s="223"/>
      <c r="K38" s="223"/>
      <c r="L38" s="436">
        <f t="shared" si="0"/>
        <v>67</v>
      </c>
      <c r="M38" s="433">
        <v>89</v>
      </c>
      <c r="N38" s="370">
        <v>7</v>
      </c>
      <c r="O38" s="370">
        <v>1</v>
      </c>
      <c r="P38" s="370">
        <v>1</v>
      </c>
      <c r="Q38" s="370">
        <v>5</v>
      </c>
      <c r="R38" s="370">
        <v>7</v>
      </c>
      <c r="S38" s="370">
        <v>4</v>
      </c>
      <c r="T38" s="223"/>
      <c r="U38" s="223"/>
      <c r="V38" s="223"/>
      <c r="W38" s="436">
        <f t="shared" si="1"/>
        <v>25</v>
      </c>
    </row>
    <row r="39" spans="2:23">
      <c r="B39" s="433">
        <v>37</v>
      </c>
      <c r="C39" s="370">
        <v>18</v>
      </c>
      <c r="D39" s="370">
        <v>8</v>
      </c>
      <c r="E39" s="370">
        <v>13</v>
      </c>
      <c r="F39" s="370">
        <v>24</v>
      </c>
      <c r="G39" s="370">
        <v>7</v>
      </c>
      <c r="H39" s="370">
        <v>9</v>
      </c>
      <c r="I39" s="223"/>
      <c r="J39" s="223"/>
      <c r="K39" s="223"/>
      <c r="L39" s="436">
        <f t="shared" si="0"/>
        <v>79</v>
      </c>
      <c r="M39" s="433">
        <v>90</v>
      </c>
      <c r="N39" s="370">
        <v>1</v>
      </c>
      <c r="O39" s="370">
        <v>2</v>
      </c>
      <c r="P39" s="370">
        <v>2</v>
      </c>
      <c r="Q39" s="370">
        <v>6</v>
      </c>
      <c r="R39" s="370">
        <v>1</v>
      </c>
      <c r="S39" s="370">
        <v>3</v>
      </c>
      <c r="T39" s="223"/>
      <c r="U39" s="223"/>
      <c r="V39" s="223"/>
      <c r="W39" s="436">
        <f t="shared" si="1"/>
        <v>15</v>
      </c>
    </row>
    <row r="40" spans="2:23">
      <c r="B40" s="433">
        <v>38</v>
      </c>
      <c r="C40" s="370">
        <v>18</v>
      </c>
      <c r="D40" s="370">
        <v>16</v>
      </c>
      <c r="E40" s="370">
        <v>5</v>
      </c>
      <c r="F40" s="370">
        <v>21</v>
      </c>
      <c r="G40" s="370">
        <v>19</v>
      </c>
      <c r="H40" s="370">
        <v>7</v>
      </c>
      <c r="I40" s="223"/>
      <c r="J40" s="223"/>
      <c r="K40" s="223"/>
      <c r="L40" s="436">
        <f t="shared" si="0"/>
        <v>86</v>
      </c>
      <c r="M40" s="433">
        <v>91</v>
      </c>
      <c r="N40" s="370">
        <v>2</v>
      </c>
      <c r="O40" s="370">
        <v>1</v>
      </c>
      <c r="P40" s="370">
        <v>1</v>
      </c>
      <c r="Q40" s="370">
        <v>5</v>
      </c>
      <c r="R40" s="370">
        <v>0</v>
      </c>
      <c r="S40" s="370">
        <v>1</v>
      </c>
      <c r="T40" s="223"/>
      <c r="U40" s="223"/>
      <c r="V40" s="223"/>
      <c r="W40" s="436">
        <f t="shared" si="1"/>
        <v>10</v>
      </c>
    </row>
    <row r="41" spans="2:23">
      <c r="B41" s="433">
        <v>39</v>
      </c>
      <c r="C41" s="370">
        <v>20</v>
      </c>
      <c r="D41" s="370">
        <v>15</v>
      </c>
      <c r="E41" s="370">
        <v>12</v>
      </c>
      <c r="F41" s="370">
        <v>24</v>
      </c>
      <c r="G41" s="370">
        <v>8</v>
      </c>
      <c r="H41" s="370">
        <v>5</v>
      </c>
      <c r="I41" s="223"/>
      <c r="J41" s="223"/>
      <c r="K41" s="223"/>
      <c r="L41" s="436">
        <f t="shared" si="0"/>
        <v>84</v>
      </c>
      <c r="M41" s="433">
        <v>92</v>
      </c>
      <c r="N41" s="370">
        <v>3</v>
      </c>
      <c r="O41" s="370">
        <v>1</v>
      </c>
      <c r="P41" s="370">
        <v>1</v>
      </c>
      <c r="Q41" s="370">
        <v>6</v>
      </c>
      <c r="R41" s="370">
        <v>2</v>
      </c>
      <c r="S41" s="370">
        <v>1</v>
      </c>
      <c r="T41" s="223"/>
      <c r="U41" s="223"/>
      <c r="V41" s="223"/>
      <c r="W41" s="436">
        <f t="shared" si="1"/>
        <v>14</v>
      </c>
    </row>
    <row r="42" spans="2:23">
      <c r="B42" s="433">
        <v>40</v>
      </c>
      <c r="C42" s="370">
        <v>20</v>
      </c>
      <c r="D42" s="370">
        <v>15</v>
      </c>
      <c r="E42" s="370">
        <v>4</v>
      </c>
      <c r="F42" s="370">
        <v>22</v>
      </c>
      <c r="G42" s="370">
        <v>10</v>
      </c>
      <c r="H42" s="370">
        <v>10</v>
      </c>
      <c r="I42" s="223"/>
      <c r="J42" s="223"/>
      <c r="K42" s="223"/>
      <c r="L42" s="436">
        <f t="shared" si="0"/>
        <v>81</v>
      </c>
      <c r="M42" s="433">
        <v>93</v>
      </c>
      <c r="N42" s="370">
        <v>0</v>
      </c>
      <c r="O42" s="370">
        <v>2</v>
      </c>
      <c r="P42" s="370">
        <v>0</v>
      </c>
      <c r="Q42" s="370">
        <v>2</v>
      </c>
      <c r="R42" s="370">
        <v>2</v>
      </c>
      <c r="S42" s="370">
        <v>2</v>
      </c>
      <c r="T42" s="223"/>
      <c r="U42" s="223"/>
      <c r="V42" s="223"/>
      <c r="W42" s="436">
        <f t="shared" si="1"/>
        <v>8</v>
      </c>
    </row>
    <row r="43" spans="2:23">
      <c r="B43" s="433">
        <v>41</v>
      </c>
      <c r="C43" s="370">
        <v>24</v>
      </c>
      <c r="D43" s="370">
        <v>14</v>
      </c>
      <c r="E43" s="370">
        <v>9</v>
      </c>
      <c r="F43" s="370">
        <v>31</v>
      </c>
      <c r="G43" s="370">
        <v>20</v>
      </c>
      <c r="H43" s="370">
        <v>9</v>
      </c>
      <c r="I43" s="223"/>
      <c r="J43" s="223"/>
      <c r="K43" s="223"/>
      <c r="L43" s="436">
        <f t="shared" si="0"/>
        <v>107</v>
      </c>
      <c r="M43" s="433">
        <v>94</v>
      </c>
      <c r="N43" s="370">
        <v>1</v>
      </c>
      <c r="O43" s="370">
        <v>0</v>
      </c>
      <c r="P43" s="370">
        <v>0</v>
      </c>
      <c r="Q43" s="370">
        <v>2</v>
      </c>
      <c r="R43" s="370">
        <v>1</v>
      </c>
      <c r="S43" s="370">
        <v>1</v>
      </c>
      <c r="T43" s="223"/>
      <c r="U43" s="223"/>
      <c r="V43" s="223"/>
      <c r="W43" s="436">
        <f t="shared" si="1"/>
        <v>5</v>
      </c>
    </row>
    <row r="44" spans="2:23">
      <c r="B44" s="433">
        <v>42</v>
      </c>
      <c r="C44" s="370">
        <v>29</v>
      </c>
      <c r="D44" s="370">
        <v>14</v>
      </c>
      <c r="E44" s="370">
        <v>11</v>
      </c>
      <c r="F44" s="370">
        <v>32</v>
      </c>
      <c r="G44" s="370">
        <v>12</v>
      </c>
      <c r="H44" s="370">
        <v>16</v>
      </c>
      <c r="I44" s="223"/>
      <c r="J44" s="223"/>
      <c r="K44" s="223"/>
      <c r="L44" s="436">
        <f t="shared" si="0"/>
        <v>114</v>
      </c>
      <c r="M44" s="433">
        <v>95</v>
      </c>
      <c r="N44" s="370">
        <v>0</v>
      </c>
      <c r="O44" s="370">
        <v>2</v>
      </c>
      <c r="P44" s="370">
        <v>1</v>
      </c>
      <c r="Q44" s="370">
        <v>2</v>
      </c>
      <c r="R44" s="370">
        <v>0</v>
      </c>
      <c r="S44" s="370">
        <v>1</v>
      </c>
      <c r="T44" s="223"/>
      <c r="U44" s="223"/>
      <c r="V44" s="223"/>
      <c r="W44" s="436">
        <f t="shared" si="1"/>
        <v>6</v>
      </c>
    </row>
    <row r="45" spans="2:23">
      <c r="B45" s="433">
        <v>43</v>
      </c>
      <c r="C45" s="370">
        <v>23</v>
      </c>
      <c r="D45" s="370">
        <v>13</v>
      </c>
      <c r="E45" s="370">
        <v>6</v>
      </c>
      <c r="F45" s="370">
        <v>20</v>
      </c>
      <c r="G45" s="370">
        <v>18</v>
      </c>
      <c r="H45" s="370">
        <v>17</v>
      </c>
      <c r="I45" s="223"/>
      <c r="J45" s="223"/>
      <c r="K45" s="223"/>
      <c r="L45" s="436">
        <f t="shared" si="0"/>
        <v>97</v>
      </c>
      <c r="M45" s="433">
        <v>96</v>
      </c>
      <c r="N45" s="370">
        <v>1</v>
      </c>
      <c r="O45" s="370">
        <v>1</v>
      </c>
      <c r="P45" s="370">
        <v>0</v>
      </c>
      <c r="Q45" s="370">
        <v>0</v>
      </c>
      <c r="R45" s="370">
        <v>0</v>
      </c>
      <c r="S45" s="370">
        <v>1</v>
      </c>
      <c r="T45" s="223"/>
      <c r="U45" s="223"/>
      <c r="V45" s="223"/>
      <c r="W45" s="436">
        <f t="shared" si="1"/>
        <v>3</v>
      </c>
    </row>
    <row r="46" spans="2:23">
      <c r="B46" s="433">
        <v>44</v>
      </c>
      <c r="C46" s="370">
        <v>25</v>
      </c>
      <c r="D46" s="370">
        <v>18</v>
      </c>
      <c r="E46" s="370">
        <v>8</v>
      </c>
      <c r="F46" s="370">
        <v>25</v>
      </c>
      <c r="G46" s="370">
        <v>11</v>
      </c>
      <c r="H46" s="370">
        <v>16</v>
      </c>
      <c r="I46" s="223"/>
      <c r="J46" s="223"/>
      <c r="K46" s="223"/>
      <c r="L46" s="436">
        <f t="shared" si="0"/>
        <v>103</v>
      </c>
      <c r="M46" s="433">
        <v>97</v>
      </c>
      <c r="N46" s="370">
        <v>0</v>
      </c>
      <c r="O46" s="370">
        <v>0</v>
      </c>
      <c r="P46" s="370">
        <v>0</v>
      </c>
      <c r="Q46" s="370">
        <v>2</v>
      </c>
      <c r="R46" s="370">
        <v>0</v>
      </c>
      <c r="S46" s="370">
        <v>0</v>
      </c>
      <c r="T46" s="223"/>
      <c r="U46" s="223"/>
      <c r="V46" s="223"/>
      <c r="W46" s="436">
        <f t="shared" si="1"/>
        <v>2</v>
      </c>
    </row>
    <row r="47" spans="2:23">
      <c r="B47" s="433">
        <v>45</v>
      </c>
      <c r="C47" s="370">
        <v>25</v>
      </c>
      <c r="D47" s="370">
        <v>14</v>
      </c>
      <c r="E47" s="370">
        <v>16</v>
      </c>
      <c r="F47" s="370">
        <v>20</v>
      </c>
      <c r="G47" s="370">
        <v>21</v>
      </c>
      <c r="H47" s="370">
        <v>15</v>
      </c>
      <c r="I47" s="223"/>
      <c r="J47" s="223"/>
      <c r="K47" s="223"/>
      <c r="L47" s="436">
        <f t="shared" si="0"/>
        <v>111</v>
      </c>
      <c r="M47" s="433">
        <v>98</v>
      </c>
      <c r="N47" s="370">
        <v>0</v>
      </c>
      <c r="O47" s="370">
        <v>0</v>
      </c>
      <c r="P47" s="370">
        <v>0</v>
      </c>
      <c r="Q47" s="370">
        <v>1</v>
      </c>
      <c r="R47" s="370">
        <v>0</v>
      </c>
      <c r="S47" s="370">
        <v>0</v>
      </c>
      <c r="T47" s="223"/>
      <c r="U47" s="223"/>
      <c r="V47" s="223"/>
      <c r="W47" s="436">
        <f t="shared" si="1"/>
        <v>1</v>
      </c>
    </row>
    <row r="48" spans="2:23">
      <c r="B48" s="433">
        <v>46</v>
      </c>
      <c r="C48" s="370">
        <v>21</v>
      </c>
      <c r="D48" s="370">
        <v>19</v>
      </c>
      <c r="E48" s="370">
        <v>13</v>
      </c>
      <c r="F48" s="370">
        <v>27</v>
      </c>
      <c r="G48" s="370">
        <v>18</v>
      </c>
      <c r="H48" s="370">
        <v>12</v>
      </c>
      <c r="I48" s="223"/>
      <c r="J48" s="223"/>
      <c r="K48" s="223"/>
      <c r="L48" s="436">
        <f t="shared" si="0"/>
        <v>110</v>
      </c>
      <c r="M48" s="433">
        <v>99</v>
      </c>
      <c r="N48" s="370">
        <v>0</v>
      </c>
      <c r="O48" s="370">
        <v>0</v>
      </c>
      <c r="P48" s="370">
        <v>0</v>
      </c>
      <c r="Q48" s="370">
        <v>1</v>
      </c>
      <c r="R48" s="370">
        <v>0</v>
      </c>
      <c r="S48" s="370">
        <v>0</v>
      </c>
      <c r="T48" s="223"/>
      <c r="U48" s="223"/>
      <c r="V48" s="223"/>
      <c r="W48" s="436">
        <f t="shared" si="1"/>
        <v>1</v>
      </c>
    </row>
    <row r="49" spans="2:23">
      <c r="B49" s="433">
        <v>47</v>
      </c>
      <c r="C49" s="370">
        <v>22</v>
      </c>
      <c r="D49" s="370">
        <v>10</v>
      </c>
      <c r="E49" s="370">
        <v>15</v>
      </c>
      <c r="F49" s="370">
        <v>18</v>
      </c>
      <c r="G49" s="370">
        <v>28</v>
      </c>
      <c r="H49" s="370">
        <v>18</v>
      </c>
      <c r="I49" s="223"/>
      <c r="J49" s="223"/>
      <c r="K49" s="223"/>
      <c r="L49" s="436">
        <f t="shared" si="0"/>
        <v>111</v>
      </c>
      <c r="M49" s="433">
        <v>100</v>
      </c>
      <c r="N49" s="370">
        <v>0</v>
      </c>
      <c r="O49" s="370">
        <v>0</v>
      </c>
      <c r="P49" s="370">
        <v>0</v>
      </c>
      <c r="Q49" s="370">
        <v>1</v>
      </c>
      <c r="R49" s="370">
        <v>0</v>
      </c>
      <c r="S49" s="370">
        <v>0</v>
      </c>
      <c r="T49" s="223"/>
      <c r="U49" s="223"/>
      <c r="V49" s="223"/>
      <c r="W49" s="436">
        <f t="shared" si="1"/>
        <v>1</v>
      </c>
    </row>
    <row r="50" spans="2:23">
      <c r="B50" s="433">
        <v>48</v>
      </c>
      <c r="C50" s="370">
        <v>33</v>
      </c>
      <c r="D50" s="370">
        <v>19</v>
      </c>
      <c r="E50" s="370">
        <v>18</v>
      </c>
      <c r="F50" s="370">
        <v>23</v>
      </c>
      <c r="G50" s="370">
        <v>12</v>
      </c>
      <c r="H50" s="370">
        <v>20</v>
      </c>
      <c r="I50" s="223"/>
      <c r="J50" s="223"/>
      <c r="K50" s="223"/>
      <c r="L50" s="436">
        <f t="shared" si="0"/>
        <v>125</v>
      </c>
      <c r="M50" s="433">
        <v>101</v>
      </c>
      <c r="N50" s="370">
        <v>0</v>
      </c>
      <c r="O50" s="370">
        <v>0</v>
      </c>
      <c r="P50" s="370">
        <v>0</v>
      </c>
      <c r="Q50" s="370">
        <v>0</v>
      </c>
      <c r="R50" s="370">
        <v>0</v>
      </c>
      <c r="S50" s="370">
        <v>0</v>
      </c>
      <c r="T50" s="223"/>
      <c r="U50" s="223"/>
      <c r="V50" s="223"/>
      <c r="W50" s="436">
        <f t="shared" si="1"/>
        <v>0</v>
      </c>
    </row>
    <row r="51" spans="2:23">
      <c r="B51" s="433">
        <v>49</v>
      </c>
      <c r="C51" s="370">
        <v>30</v>
      </c>
      <c r="D51" s="370">
        <v>15</v>
      </c>
      <c r="E51" s="370">
        <v>20</v>
      </c>
      <c r="F51" s="370">
        <v>22</v>
      </c>
      <c r="G51" s="370">
        <v>28</v>
      </c>
      <c r="H51" s="370">
        <v>15</v>
      </c>
      <c r="I51" s="223"/>
      <c r="J51" s="223"/>
      <c r="K51" s="223"/>
      <c r="L51" s="436">
        <f t="shared" si="0"/>
        <v>130</v>
      </c>
      <c r="M51" s="433">
        <v>102</v>
      </c>
      <c r="N51" s="370">
        <v>0</v>
      </c>
      <c r="O51" s="370">
        <v>0</v>
      </c>
      <c r="P51" s="370">
        <v>0</v>
      </c>
      <c r="Q51" s="370">
        <v>0</v>
      </c>
      <c r="R51" s="370">
        <v>0</v>
      </c>
      <c r="S51" s="370">
        <v>0</v>
      </c>
      <c r="T51" s="223"/>
      <c r="U51" s="223"/>
      <c r="V51" s="223"/>
      <c r="W51" s="436">
        <f t="shared" si="1"/>
        <v>0</v>
      </c>
    </row>
    <row r="52" spans="2:23">
      <c r="B52" s="433">
        <v>50</v>
      </c>
      <c r="C52" s="370">
        <v>26</v>
      </c>
      <c r="D52" s="370">
        <v>24</v>
      </c>
      <c r="E52" s="370">
        <v>11</v>
      </c>
      <c r="F52" s="370">
        <v>23</v>
      </c>
      <c r="G52" s="370">
        <v>20</v>
      </c>
      <c r="H52" s="370">
        <v>11</v>
      </c>
      <c r="I52" s="223"/>
      <c r="J52" s="223"/>
      <c r="K52" s="223"/>
      <c r="L52" s="436">
        <f t="shared" si="0"/>
        <v>115</v>
      </c>
      <c r="M52" s="433">
        <v>103</v>
      </c>
      <c r="N52" s="370">
        <v>0</v>
      </c>
      <c r="O52" s="370">
        <v>0</v>
      </c>
      <c r="P52" s="370">
        <v>0</v>
      </c>
      <c r="Q52" s="370">
        <v>0</v>
      </c>
      <c r="R52" s="370">
        <v>0</v>
      </c>
      <c r="S52" s="370">
        <v>0</v>
      </c>
      <c r="T52" s="223"/>
      <c r="U52" s="223"/>
      <c r="V52" s="223"/>
      <c r="W52" s="436">
        <f t="shared" si="1"/>
        <v>0</v>
      </c>
    </row>
    <row r="53" spans="2:23">
      <c r="B53" s="433">
        <v>51</v>
      </c>
      <c r="C53" s="370">
        <v>21</v>
      </c>
      <c r="D53" s="370">
        <v>14</v>
      </c>
      <c r="E53" s="370">
        <v>18</v>
      </c>
      <c r="F53" s="370">
        <v>25</v>
      </c>
      <c r="G53" s="370">
        <v>14</v>
      </c>
      <c r="H53" s="370">
        <v>10</v>
      </c>
      <c r="I53" s="223"/>
      <c r="J53" s="223"/>
      <c r="K53" s="223"/>
      <c r="L53" s="436">
        <f t="shared" si="0"/>
        <v>102</v>
      </c>
      <c r="M53" s="432" t="s">
        <v>51</v>
      </c>
      <c r="N53" s="370">
        <v>0</v>
      </c>
      <c r="O53" s="370">
        <v>0</v>
      </c>
      <c r="P53" s="370">
        <v>0</v>
      </c>
      <c r="Q53" s="370">
        <v>0</v>
      </c>
      <c r="R53" s="370">
        <v>0</v>
      </c>
      <c r="S53" s="370">
        <v>0</v>
      </c>
      <c r="T53" s="223"/>
      <c r="U53" s="223"/>
      <c r="V53" s="223"/>
      <c r="W53" s="436">
        <f t="shared" si="1"/>
        <v>0</v>
      </c>
    </row>
    <row r="54" spans="2:23">
      <c r="B54" s="434">
        <v>52</v>
      </c>
      <c r="C54" s="370">
        <v>31</v>
      </c>
      <c r="D54" s="370">
        <v>14</v>
      </c>
      <c r="E54" s="370">
        <v>13</v>
      </c>
      <c r="F54" s="370">
        <v>21</v>
      </c>
      <c r="G54" s="370">
        <v>17</v>
      </c>
      <c r="H54" s="370">
        <v>14</v>
      </c>
      <c r="I54" s="224"/>
      <c r="J54" s="224"/>
      <c r="K54" s="224"/>
      <c r="L54" s="436">
        <f t="shared" si="0"/>
        <v>110</v>
      </c>
      <c r="M54" s="432" t="s">
        <v>54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370">
        <v>0</v>
      </c>
      <c r="T54" s="225"/>
      <c r="U54" s="225"/>
      <c r="V54" s="225"/>
      <c r="W54" s="436">
        <f t="shared" si="1"/>
        <v>0</v>
      </c>
    </row>
    <row r="55" spans="2:23">
      <c r="B55" s="89"/>
      <c r="C55" s="88"/>
      <c r="D55" s="88"/>
      <c r="E55" s="88"/>
      <c r="F55" s="88"/>
      <c r="G55" s="88"/>
      <c r="H55" s="88"/>
      <c r="I55" s="88"/>
      <c r="J55" s="88"/>
      <c r="K55" s="88"/>
      <c r="L55" s="90"/>
      <c r="M55" s="438" t="s">
        <v>52</v>
      </c>
      <c r="N55" s="439">
        <f t="shared" ref="N55:S55" si="2">SUM(N2:N54,C2:C54)</f>
        <v>1477</v>
      </c>
      <c r="O55" s="439">
        <f t="shared" si="2"/>
        <v>994</v>
      </c>
      <c r="P55" s="439">
        <f t="shared" si="2"/>
        <v>831</v>
      </c>
      <c r="Q55" s="439">
        <f t="shared" si="2"/>
        <v>1496</v>
      </c>
      <c r="R55" s="439">
        <f t="shared" si="2"/>
        <v>1034</v>
      </c>
      <c r="S55" s="437">
        <f t="shared" si="2"/>
        <v>785</v>
      </c>
      <c r="T55" s="437"/>
      <c r="U55" s="437"/>
      <c r="V55" s="437"/>
      <c r="W55" s="437">
        <f t="shared" si="1"/>
        <v>6617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  <ignoredError sqref="L3:L54 W2:W52" formulaRange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1:W55"/>
  <sheetViews>
    <sheetView view="pageLayout" zoomScale="70" zoomScaleNormal="90" zoomScalePageLayoutView="70" workbookViewId="0">
      <selection activeCell="Q19" sqref="Q19"/>
    </sheetView>
  </sheetViews>
  <sheetFormatPr defaultColWidth="7.625" defaultRowHeight="13.5"/>
  <cols>
    <col min="1" max="1" width="7.625" style="48"/>
    <col min="2" max="2" width="7.625" style="49" customWidth="1"/>
    <col min="3" max="12" width="7.625" style="50" customWidth="1"/>
    <col min="13" max="16384" width="7.625" style="48"/>
  </cols>
  <sheetData>
    <row r="1" spans="2:23">
      <c r="B1" s="432" t="s">
        <v>53</v>
      </c>
      <c r="C1" s="435" t="s">
        <v>39</v>
      </c>
      <c r="D1" s="435" t="s">
        <v>20</v>
      </c>
      <c r="E1" s="435" t="s">
        <v>21</v>
      </c>
      <c r="F1" s="435" t="s">
        <v>22</v>
      </c>
      <c r="G1" s="435" t="s">
        <v>23</v>
      </c>
      <c r="H1" s="435" t="s">
        <v>24</v>
      </c>
      <c r="I1" s="435"/>
      <c r="J1" s="435"/>
      <c r="K1" s="435"/>
      <c r="L1" s="435" t="s">
        <v>1</v>
      </c>
      <c r="M1" s="432" t="s">
        <v>53</v>
      </c>
      <c r="N1" s="435" t="s">
        <v>39</v>
      </c>
      <c r="O1" s="435" t="s">
        <v>20</v>
      </c>
      <c r="P1" s="435" t="s">
        <v>21</v>
      </c>
      <c r="Q1" s="435" t="s">
        <v>22</v>
      </c>
      <c r="R1" s="435" t="s">
        <v>23</v>
      </c>
      <c r="S1" s="435" t="s">
        <v>24</v>
      </c>
      <c r="T1" s="435"/>
      <c r="U1" s="435"/>
      <c r="V1" s="435"/>
      <c r="W1" s="435" t="s">
        <v>1</v>
      </c>
    </row>
    <row r="2" spans="2:23">
      <c r="B2" s="433" t="s">
        <v>78</v>
      </c>
      <c r="C2" s="370">
        <v>5</v>
      </c>
      <c r="D2" s="370">
        <v>7</v>
      </c>
      <c r="E2" s="370">
        <v>4</v>
      </c>
      <c r="F2" s="370">
        <v>9</v>
      </c>
      <c r="G2" s="370">
        <v>6</v>
      </c>
      <c r="H2" s="370">
        <v>2</v>
      </c>
      <c r="I2" s="223"/>
      <c r="J2" s="223"/>
      <c r="K2" s="223"/>
      <c r="L2" s="436">
        <f>SUM(C2:K2)</f>
        <v>33</v>
      </c>
      <c r="M2" s="433">
        <v>53</v>
      </c>
      <c r="N2" s="370">
        <v>17</v>
      </c>
      <c r="O2" s="370">
        <v>22</v>
      </c>
      <c r="P2" s="370">
        <v>15</v>
      </c>
      <c r="Q2" s="370">
        <v>38</v>
      </c>
      <c r="R2" s="370">
        <v>18</v>
      </c>
      <c r="S2" s="370">
        <v>13</v>
      </c>
      <c r="T2" s="223"/>
      <c r="U2" s="223"/>
      <c r="V2" s="223"/>
      <c r="W2" s="436">
        <f>SUM(N2:V2)</f>
        <v>123</v>
      </c>
    </row>
    <row r="3" spans="2:23">
      <c r="B3" s="433">
        <v>1</v>
      </c>
      <c r="C3" s="370">
        <v>6</v>
      </c>
      <c r="D3" s="370">
        <v>3</v>
      </c>
      <c r="E3" s="370">
        <v>4</v>
      </c>
      <c r="F3" s="370">
        <v>3</v>
      </c>
      <c r="G3" s="370">
        <v>3</v>
      </c>
      <c r="H3" s="370">
        <v>5</v>
      </c>
      <c r="I3" s="223"/>
      <c r="J3" s="223"/>
      <c r="K3" s="223"/>
      <c r="L3" s="436">
        <f t="shared" ref="L3:L54" si="0">SUM(C3:K3)</f>
        <v>24</v>
      </c>
      <c r="M3" s="433">
        <v>54</v>
      </c>
      <c r="N3" s="370">
        <v>18</v>
      </c>
      <c r="O3" s="370">
        <v>17</v>
      </c>
      <c r="P3" s="370">
        <v>12</v>
      </c>
      <c r="Q3" s="370">
        <v>14</v>
      </c>
      <c r="R3" s="370">
        <v>12</v>
      </c>
      <c r="S3" s="370">
        <v>12</v>
      </c>
      <c r="T3" s="223"/>
      <c r="U3" s="223"/>
      <c r="V3" s="223"/>
      <c r="W3" s="436">
        <f t="shared" ref="W3:W55" si="1">SUM(N3:V3)</f>
        <v>85</v>
      </c>
    </row>
    <row r="4" spans="2:23">
      <c r="B4" s="433">
        <v>2</v>
      </c>
      <c r="C4" s="370">
        <v>7</v>
      </c>
      <c r="D4" s="370">
        <v>8</v>
      </c>
      <c r="E4" s="370">
        <v>4</v>
      </c>
      <c r="F4" s="370">
        <v>19</v>
      </c>
      <c r="G4" s="370">
        <v>4</v>
      </c>
      <c r="H4" s="370">
        <v>3</v>
      </c>
      <c r="I4" s="223"/>
      <c r="J4" s="223"/>
      <c r="K4" s="223"/>
      <c r="L4" s="436">
        <f t="shared" si="0"/>
        <v>45</v>
      </c>
      <c r="M4" s="433">
        <v>55</v>
      </c>
      <c r="N4" s="370">
        <v>21</v>
      </c>
      <c r="O4" s="370">
        <v>18</v>
      </c>
      <c r="P4" s="370">
        <v>9</v>
      </c>
      <c r="Q4" s="370">
        <v>18</v>
      </c>
      <c r="R4" s="370">
        <v>22</v>
      </c>
      <c r="S4" s="370">
        <v>17</v>
      </c>
      <c r="T4" s="223"/>
      <c r="U4" s="223"/>
      <c r="V4" s="223"/>
      <c r="W4" s="436">
        <f t="shared" si="1"/>
        <v>105</v>
      </c>
    </row>
    <row r="5" spans="2:23">
      <c r="B5" s="433">
        <v>3</v>
      </c>
      <c r="C5" s="370">
        <v>10</v>
      </c>
      <c r="D5" s="370">
        <v>12</v>
      </c>
      <c r="E5" s="370">
        <v>2</v>
      </c>
      <c r="F5" s="370">
        <v>17</v>
      </c>
      <c r="G5" s="370">
        <v>12</v>
      </c>
      <c r="H5" s="370">
        <v>4</v>
      </c>
      <c r="I5" s="223"/>
      <c r="J5" s="223"/>
      <c r="K5" s="223"/>
      <c r="L5" s="436">
        <f t="shared" si="0"/>
        <v>57</v>
      </c>
      <c r="M5" s="433">
        <v>56</v>
      </c>
      <c r="N5" s="370">
        <v>17</v>
      </c>
      <c r="O5" s="370">
        <v>11</v>
      </c>
      <c r="P5" s="370">
        <v>11</v>
      </c>
      <c r="Q5" s="370">
        <v>28</v>
      </c>
      <c r="R5" s="370">
        <v>14</v>
      </c>
      <c r="S5" s="370">
        <v>7</v>
      </c>
      <c r="T5" s="223"/>
      <c r="U5" s="223"/>
      <c r="V5" s="223"/>
      <c r="W5" s="436">
        <f t="shared" si="1"/>
        <v>88</v>
      </c>
    </row>
    <row r="6" spans="2:23">
      <c r="B6" s="433">
        <v>4</v>
      </c>
      <c r="C6" s="370">
        <v>10</v>
      </c>
      <c r="D6" s="370">
        <v>8</v>
      </c>
      <c r="E6" s="370">
        <v>10</v>
      </c>
      <c r="F6" s="370">
        <v>14</v>
      </c>
      <c r="G6" s="370">
        <v>8</v>
      </c>
      <c r="H6" s="370">
        <v>4</v>
      </c>
      <c r="I6" s="223"/>
      <c r="J6" s="223"/>
      <c r="K6" s="223"/>
      <c r="L6" s="436">
        <f t="shared" si="0"/>
        <v>54</v>
      </c>
      <c r="M6" s="433">
        <v>57</v>
      </c>
      <c r="N6" s="370">
        <v>20</v>
      </c>
      <c r="O6" s="370">
        <v>13</v>
      </c>
      <c r="P6" s="370">
        <v>13</v>
      </c>
      <c r="Q6" s="370">
        <v>18</v>
      </c>
      <c r="R6" s="370">
        <v>11</v>
      </c>
      <c r="S6" s="370">
        <v>12</v>
      </c>
      <c r="T6" s="223"/>
      <c r="U6" s="223"/>
      <c r="V6" s="223"/>
      <c r="W6" s="436">
        <f t="shared" si="1"/>
        <v>87</v>
      </c>
    </row>
    <row r="7" spans="2:23">
      <c r="B7" s="433">
        <v>5</v>
      </c>
      <c r="C7" s="370">
        <v>11</v>
      </c>
      <c r="D7" s="370">
        <v>11</v>
      </c>
      <c r="E7" s="370">
        <v>7</v>
      </c>
      <c r="F7" s="370">
        <v>21</v>
      </c>
      <c r="G7" s="370">
        <v>11</v>
      </c>
      <c r="H7" s="370">
        <v>5</v>
      </c>
      <c r="I7" s="223"/>
      <c r="J7" s="223"/>
      <c r="K7" s="223"/>
      <c r="L7" s="436">
        <f t="shared" si="0"/>
        <v>66</v>
      </c>
      <c r="M7" s="433">
        <v>58</v>
      </c>
      <c r="N7" s="370">
        <v>16</v>
      </c>
      <c r="O7" s="370">
        <v>9</v>
      </c>
      <c r="P7" s="370">
        <v>11</v>
      </c>
      <c r="Q7" s="370">
        <v>19</v>
      </c>
      <c r="R7" s="370">
        <v>15</v>
      </c>
      <c r="S7" s="370">
        <v>9</v>
      </c>
      <c r="T7" s="223"/>
      <c r="U7" s="223"/>
      <c r="V7" s="223"/>
      <c r="W7" s="436">
        <f t="shared" si="1"/>
        <v>79</v>
      </c>
    </row>
    <row r="8" spans="2:23">
      <c r="B8" s="433">
        <v>6</v>
      </c>
      <c r="C8" s="370">
        <v>9</v>
      </c>
      <c r="D8" s="370">
        <v>11</v>
      </c>
      <c r="E8" s="370">
        <v>11</v>
      </c>
      <c r="F8" s="370">
        <v>15</v>
      </c>
      <c r="G8" s="370">
        <v>11</v>
      </c>
      <c r="H8" s="370">
        <v>11</v>
      </c>
      <c r="I8" s="223"/>
      <c r="J8" s="223"/>
      <c r="K8" s="223"/>
      <c r="L8" s="436">
        <f t="shared" si="0"/>
        <v>68</v>
      </c>
      <c r="M8" s="433">
        <v>59</v>
      </c>
      <c r="N8" s="370">
        <v>14</v>
      </c>
      <c r="O8" s="370">
        <v>8</v>
      </c>
      <c r="P8" s="370">
        <v>12</v>
      </c>
      <c r="Q8" s="370">
        <v>19</v>
      </c>
      <c r="R8" s="370">
        <v>15</v>
      </c>
      <c r="S8" s="370">
        <v>10</v>
      </c>
      <c r="T8" s="223"/>
      <c r="U8" s="223"/>
      <c r="V8" s="223"/>
      <c r="W8" s="436">
        <f t="shared" si="1"/>
        <v>78</v>
      </c>
    </row>
    <row r="9" spans="2:23">
      <c r="B9" s="433">
        <v>7</v>
      </c>
      <c r="C9" s="370">
        <v>19</v>
      </c>
      <c r="D9" s="370">
        <v>7</v>
      </c>
      <c r="E9" s="370">
        <v>8</v>
      </c>
      <c r="F9" s="370">
        <v>21</v>
      </c>
      <c r="G9" s="370">
        <v>4</v>
      </c>
      <c r="H9" s="370">
        <v>6</v>
      </c>
      <c r="I9" s="223"/>
      <c r="J9" s="223"/>
      <c r="K9" s="223"/>
      <c r="L9" s="436">
        <f t="shared" si="0"/>
        <v>65</v>
      </c>
      <c r="M9" s="433">
        <v>60</v>
      </c>
      <c r="N9" s="370">
        <v>17</v>
      </c>
      <c r="O9" s="370">
        <v>15</v>
      </c>
      <c r="P9" s="370">
        <v>6</v>
      </c>
      <c r="Q9" s="370">
        <v>24</v>
      </c>
      <c r="R9" s="370">
        <v>9</v>
      </c>
      <c r="S9" s="370">
        <v>9</v>
      </c>
      <c r="T9" s="223"/>
      <c r="U9" s="223"/>
      <c r="V9" s="223"/>
      <c r="W9" s="436">
        <f t="shared" si="1"/>
        <v>80</v>
      </c>
    </row>
    <row r="10" spans="2:23">
      <c r="B10" s="433">
        <v>8</v>
      </c>
      <c r="C10" s="370">
        <v>11</v>
      </c>
      <c r="D10" s="370">
        <v>11</v>
      </c>
      <c r="E10" s="370">
        <v>7</v>
      </c>
      <c r="F10" s="370">
        <v>16</v>
      </c>
      <c r="G10" s="370">
        <v>11</v>
      </c>
      <c r="H10" s="370">
        <v>12</v>
      </c>
      <c r="I10" s="223"/>
      <c r="J10" s="223"/>
      <c r="K10" s="223"/>
      <c r="L10" s="436">
        <f t="shared" si="0"/>
        <v>68</v>
      </c>
      <c r="M10" s="433">
        <v>61</v>
      </c>
      <c r="N10" s="370">
        <v>11</v>
      </c>
      <c r="O10" s="370">
        <v>7</v>
      </c>
      <c r="P10" s="370">
        <v>10</v>
      </c>
      <c r="Q10" s="370">
        <v>9</v>
      </c>
      <c r="R10" s="370">
        <v>13</v>
      </c>
      <c r="S10" s="370">
        <v>7</v>
      </c>
      <c r="T10" s="223"/>
      <c r="U10" s="223"/>
      <c r="V10" s="223"/>
      <c r="W10" s="436">
        <f t="shared" si="1"/>
        <v>57</v>
      </c>
    </row>
    <row r="11" spans="2:23">
      <c r="B11" s="433">
        <v>9</v>
      </c>
      <c r="C11" s="370">
        <v>15</v>
      </c>
      <c r="D11" s="370">
        <v>9</v>
      </c>
      <c r="E11" s="370">
        <v>7</v>
      </c>
      <c r="F11" s="370">
        <v>17</v>
      </c>
      <c r="G11" s="370">
        <v>13</v>
      </c>
      <c r="H11" s="370">
        <v>6</v>
      </c>
      <c r="I11" s="223"/>
      <c r="J11" s="223"/>
      <c r="K11" s="223"/>
      <c r="L11" s="436">
        <f t="shared" si="0"/>
        <v>67</v>
      </c>
      <c r="M11" s="433">
        <v>62</v>
      </c>
      <c r="N11" s="370">
        <v>19</v>
      </c>
      <c r="O11" s="370">
        <v>7</v>
      </c>
      <c r="P11" s="370">
        <v>7</v>
      </c>
      <c r="Q11" s="370">
        <v>12</v>
      </c>
      <c r="R11" s="370">
        <v>14</v>
      </c>
      <c r="S11" s="370">
        <v>9</v>
      </c>
      <c r="T11" s="223"/>
      <c r="U11" s="223"/>
      <c r="V11" s="223"/>
      <c r="W11" s="436">
        <f t="shared" si="1"/>
        <v>68</v>
      </c>
    </row>
    <row r="12" spans="2:23">
      <c r="B12" s="433">
        <v>10</v>
      </c>
      <c r="C12" s="370">
        <v>16</v>
      </c>
      <c r="D12" s="370">
        <v>9</v>
      </c>
      <c r="E12" s="370">
        <v>8</v>
      </c>
      <c r="F12" s="370">
        <v>21</v>
      </c>
      <c r="G12" s="370">
        <v>10</v>
      </c>
      <c r="H12" s="370">
        <v>5</v>
      </c>
      <c r="I12" s="223"/>
      <c r="J12" s="223"/>
      <c r="K12" s="223"/>
      <c r="L12" s="436">
        <f t="shared" si="0"/>
        <v>69</v>
      </c>
      <c r="M12" s="433">
        <v>63</v>
      </c>
      <c r="N12" s="370">
        <v>13</v>
      </c>
      <c r="O12" s="370">
        <v>9</v>
      </c>
      <c r="P12" s="370">
        <v>8</v>
      </c>
      <c r="Q12" s="370">
        <v>14</v>
      </c>
      <c r="R12" s="370">
        <v>15</v>
      </c>
      <c r="S12" s="370">
        <v>6</v>
      </c>
      <c r="T12" s="223"/>
      <c r="U12" s="223"/>
      <c r="V12" s="223"/>
      <c r="W12" s="436">
        <f t="shared" si="1"/>
        <v>65</v>
      </c>
    </row>
    <row r="13" spans="2:23">
      <c r="B13" s="433">
        <v>11</v>
      </c>
      <c r="C13" s="370">
        <v>12</v>
      </c>
      <c r="D13" s="370">
        <v>13</v>
      </c>
      <c r="E13" s="370">
        <v>7</v>
      </c>
      <c r="F13" s="370">
        <v>8</v>
      </c>
      <c r="G13" s="370">
        <v>6</v>
      </c>
      <c r="H13" s="370">
        <v>8</v>
      </c>
      <c r="I13" s="223"/>
      <c r="J13" s="223"/>
      <c r="K13" s="223"/>
      <c r="L13" s="436">
        <f t="shared" si="0"/>
        <v>54</v>
      </c>
      <c r="M13" s="433">
        <v>64</v>
      </c>
      <c r="N13" s="370">
        <v>21</v>
      </c>
      <c r="O13" s="370">
        <v>9</v>
      </c>
      <c r="P13" s="370">
        <v>5</v>
      </c>
      <c r="Q13" s="370">
        <v>19</v>
      </c>
      <c r="R13" s="370">
        <v>13</v>
      </c>
      <c r="S13" s="370">
        <v>9</v>
      </c>
      <c r="T13" s="223"/>
      <c r="U13" s="223"/>
      <c r="V13" s="223"/>
      <c r="W13" s="436">
        <f t="shared" si="1"/>
        <v>76</v>
      </c>
    </row>
    <row r="14" spans="2:23">
      <c r="B14" s="433">
        <v>12</v>
      </c>
      <c r="C14" s="370">
        <v>13</v>
      </c>
      <c r="D14" s="370">
        <v>8</v>
      </c>
      <c r="E14" s="370">
        <v>11</v>
      </c>
      <c r="F14" s="370">
        <v>9</v>
      </c>
      <c r="G14" s="370">
        <v>5</v>
      </c>
      <c r="H14" s="370">
        <v>5</v>
      </c>
      <c r="I14" s="223"/>
      <c r="J14" s="223"/>
      <c r="K14" s="223"/>
      <c r="L14" s="436">
        <f t="shared" si="0"/>
        <v>51</v>
      </c>
      <c r="M14" s="433">
        <v>65</v>
      </c>
      <c r="N14" s="370">
        <v>16</v>
      </c>
      <c r="O14" s="370">
        <v>12</v>
      </c>
      <c r="P14" s="370">
        <v>10</v>
      </c>
      <c r="Q14" s="370">
        <v>23</v>
      </c>
      <c r="R14" s="370">
        <v>7</v>
      </c>
      <c r="S14" s="370">
        <v>7</v>
      </c>
      <c r="T14" s="223"/>
      <c r="U14" s="223"/>
      <c r="V14" s="223"/>
      <c r="W14" s="436">
        <f t="shared" si="1"/>
        <v>75</v>
      </c>
    </row>
    <row r="15" spans="2:23">
      <c r="B15" s="433">
        <v>13</v>
      </c>
      <c r="C15" s="370">
        <v>14</v>
      </c>
      <c r="D15" s="370">
        <v>10</v>
      </c>
      <c r="E15" s="370">
        <v>9</v>
      </c>
      <c r="F15" s="370">
        <v>15</v>
      </c>
      <c r="G15" s="370">
        <v>8</v>
      </c>
      <c r="H15" s="370">
        <v>6</v>
      </c>
      <c r="I15" s="223"/>
      <c r="J15" s="223"/>
      <c r="K15" s="223"/>
      <c r="L15" s="436">
        <f t="shared" si="0"/>
        <v>62</v>
      </c>
      <c r="M15" s="433">
        <v>66</v>
      </c>
      <c r="N15" s="370">
        <v>21</v>
      </c>
      <c r="O15" s="370">
        <v>5</v>
      </c>
      <c r="P15" s="370">
        <v>2</v>
      </c>
      <c r="Q15" s="370">
        <v>16</v>
      </c>
      <c r="R15" s="370">
        <v>8</v>
      </c>
      <c r="S15" s="370">
        <v>6</v>
      </c>
      <c r="T15" s="223"/>
      <c r="U15" s="223"/>
      <c r="V15" s="223"/>
      <c r="W15" s="436">
        <f t="shared" si="1"/>
        <v>58</v>
      </c>
    </row>
    <row r="16" spans="2:23">
      <c r="B16" s="433">
        <v>14</v>
      </c>
      <c r="C16" s="370">
        <v>16</v>
      </c>
      <c r="D16" s="370">
        <v>8</v>
      </c>
      <c r="E16" s="370">
        <v>7</v>
      </c>
      <c r="F16" s="370">
        <v>15</v>
      </c>
      <c r="G16" s="370">
        <v>6</v>
      </c>
      <c r="H16" s="370">
        <v>6</v>
      </c>
      <c r="I16" s="223"/>
      <c r="J16" s="223"/>
      <c r="K16" s="223"/>
      <c r="L16" s="436">
        <f t="shared" si="0"/>
        <v>58</v>
      </c>
      <c r="M16" s="433">
        <v>67</v>
      </c>
      <c r="N16" s="370">
        <v>22</v>
      </c>
      <c r="O16" s="370">
        <v>15</v>
      </c>
      <c r="P16" s="370">
        <v>5</v>
      </c>
      <c r="Q16" s="370">
        <v>18</v>
      </c>
      <c r="R16" s="370">
        <v>13</v>
      </c>
      <c r="S16" s="370">
        <v>11</v>
      </c>
      <c r="T16" s="223"/>
      <c r="U16" s="223"/>
      <c r="V16" s="223"/>
      <c r="W16" s="436">
        <f t="shared" si="1"/>
        <v>84</v>
      </c>
    </row>
    <row r="17" spans="2:23">
      <c r="B17" s="433">
        <v>15</v>
      </c>
      <c r="C17" s="370">
        <v>16</v>
      </c>
      <c r="D17" s="370">
        <v>11</v>
      </c>
      <c r="E17" s="370">
        <v>10</v>
      </c>
      <c r="F17" s="370">
        <v>12</v>
      </c>
      <c r="G17" s="370">
        <v>5</v>
      </c>
      <c r="H17" s="370">
        <v>5</v>
      </c>
      <c r="I17" s="223"/>
      <c r="J17" s="223"/>
      <c r="K17" s="223"/>
      <c r="L17" s="436">
        <f t="shared" si="0"/>
        <v>59</v>
      </c>
      <c r="M17" s="433">
        <v>68</v>
      </c>
      <c r="N17" s="370">
        <v>11</v>
      </c>
      <c r="O17" s="370">
        <v>12</v>
      </c>
      <c r="P17" s="370">
        <v>3</v>
      </c>
      <c r="Q17" s="370">
        <v>14</v>
      </c>
      <c r="R17" s="370">
        <v>9</v>
      </c>
      <c r="S17" s="370">
        <v>5</v>
      </c>
      <c r="T17" s="223"/>
      <c r="U17" s="223"/>
      <c r="V17" s="223"/>
      <c r="W17" s="436">
        <f t="shared" si="1"/>
        <v>54</v>
      </c>
    </row>
    <row r="18" spans="2:23">
      <c r="B18" s="433">
        <v>16</v>
      </c>
      <c r="C18" s="370">
        <v>17</v>
      </c>
      <c r="D18" s="370">
        <v>7</v>
      </c>
      <c r="E18" s="370">
        <v>11</v>
      </c>
      <c r="F18" s="370">
        <v>14</v>
      </c>
      <c r="G18" s="370">
        <v>9</v>
      </c>
      <c r="H18" s="370">
        <v>9</v>
      </c>
      <c r="I18" s="223"/>
      <c r="J18" s="223"/>
      <c r="K18" s="223"/>
      <c r="L18" s="436">
        <f t="shared" si="0"/>
        <v>67</v>
      </c>
      <c r="M18" s="433">
        <v>69</v>
      </c>
      <c r="N18" s="370">
        <v>11</v>
      </c>
      <c r="O18" s="370">
        <v>9</v>
      </c>
      <c r="P18" s="370">
        <v>13</v>
      </c>
      <c r="Q18" s="370">
        <v>14</v>
      </c>
      <c r="R18" s="370">
        <v>8</v>
      </c>
      <c r="S18" s="370">
        <v>8</v>
      </c>
      <c r="T18" s="223"/>
      <c r="U18" s="223"/>
      <c r="V18" s="223"/>
      <c r="W18" s="436">
        <f t="shared" si="1"/>
        <v>63</v>
      </c>
    </row>
    <row r="19" spans="2:23">
      <c r="B19" s="433">
        <v>17</v>
      </c>
      <c r="C19" s="370">
        <v>8</v>
      </c>
      <c r="D19" s="370">
        <v>8</v>
      </c>
      <c r="E19" s="370">
        <v>10</v>
      </c>
      <c r="F19" s="370">
        <v>19</v>
      </c>
      <c r="G19" s="370">
        <v>7</v>
      </c>
      <c r="H19" s="370">
        <v>4</v>
      </c>
      <c r="I19" s="223"/>
      <c r="J19" s="223"/>
      <c r="K19" s="223"/>
      <c r="L19" s="436">
        <f t="shared" si="0"/>
        <v>56</v>
      </c>
      <c r="M19" s="433">
        <v>70</v>
      </c>
      <c r="N19" s="370">
        <v>24</v>
      </c>
      <c r="O19" s="370">
        <v>8</v>
      </c>
      <c r="P19" s="370">
        <v>10</v>
      </c>
      <c r="Q19" s="370">
        <v>23</v>
      </c>
      <c r="R19" s="370">
        <v>15</v>
      </c>
      <c r="S19" s="370">
        <v>12</v>
      </c>
      <c r="T19" s="223"/>
      <c r="U19" s="223"/>
      <c r="V19" s="223"/>
      <c r="W19" s="436">
        <f t="shared" si="1"/>
        <v>92</v>
      </c>
    </row>
    <row r="20" spans="2:23">
      <c r="B20" s="433">
        <v>18</v>
      </c>
      <c r="C20" s="370">
        <v>15</v>
      </c>
      <c r="D20" s="370">
        <v>13</v>
      </c>
      <c r="E20" s="370">
        <v>13</v>
      </c>
      <c r="F20" s="370">
        <v>8</v>
      </c>
      <c r="G20" s="370">
        <v>9</v>
      </c>
      <c r="H20" s="370">
        <v>7</v>
      </c>
      <c r="I20" s="223"/>
      <c r="J20" s="223"/>
      <c r="K20" s="223"/>
      <c r="L20" s="436">
        <f t="shared" si="0"/>
        <v>65</v>
      </c>
      <c r="M20" s="433">
        <v>71</v>
      </c>
      <c r="N20" s="370">
        <v>24</v>
      </c>
      <c r="O20" s="370">
        <v>8</v>
      </c>
      <c r="P20" s="370">
        <v>5</v>
      </c>
      <c r="Q20" s="370">
        <v>20</v>
      </c>
      <c r="R20" s="370">
        <v>12</v>
      </c>
      <c r="S20" s="370">
        <v>10</v>
      </c>
      <c r="T20" s="223"/>
      <c r="U20" s="223"/>
      <c r="V20" s="223"/>
      <c r="W20" s="436">
        <f t="shared" si="1"/>
        <v>79</v>
      </c>
    </row>
    <row r="21" spans="2:23">
      <c r="B21" s="433">
        <v>19</v>
      </c>
      <c r="C21" s="370">
        <v>9</v>
      </c>
      <c r="D21" s="370">
        <v>12</v>
      </c>
      <c r="E21" s="370">
        <v>38</v>
      </c>
      <c r="F21" s="370">
        <v>13</v>
      </c>
      <c r="G21" s="370">
        <v>7</v>
      </c>
      <c r="H21" s="370">
        <v>13</v>
      </c>
      <c r="I21" s="223"/>
      <c r="J21" s="223"/>
      <c r="K21" s="223"/>
      <c r="L21" s="436">
        <f t="shared" si="0"/>
        <v>92</v>
      </c>
      <c r="M21" s="433">
        <v>72</v>
      </c>
      <c r="N21" s="370">
        <v>20</v>
      </c>
      <c r="O21" s="370">
        <v>18</v>
      </c>
      <c r="P21" s="370">
        <v>9</v>
      </c>
      <c r="Q21" s="370">
        <v>20</v>
      </c>
      <c r="R21" s="370">
        <v>22</v>
      </c>
      <c r="S21" s="370">
        <v>12</v>
      </c>
      <c r="T21" s="223"/>
      <c r="U21" s="223"/>
      <c r="V21" s="223"/>
      <c r="W21" s="436">
        <f t="shared" si="1"/>
        <v>101</v>
      </c>
    </row>
    <row r="22" spans="2:23">
      <c r="B22" s="433">
        <v>20</v>
      </c>
      <c r="C22" s="370">
        <v>10</v>
      </c>
      <c r="D22" s="370">
        <v>10</v>
      </c>
      <c r="E22" s="370">
        <v>68</v>
      </c>
      <c r="F22" s="370">
        <v>15</v>
      </c>
      <c r="G22" s="370">
        <v>18</v>
      </c>
      <c r="H22" s="370">
        <v>5</v>
      </c>
      <c r="I22" s="223"/>
      <c r="J22" s="223"/>
      <c r="K22" s="223"/>
      <c r="L22" s="436">
        <f t="shared" si="0"/>
        <v>126</v>
      </c>
      <c r="M22" s="433">
        <v>73</v>
      </c>
      <c r="N22" s="370">
        <v>17</v>
      </c>
      <c r="O22" s="370">
        <v>12</v>
      </c>
      <c r="P22" s="370">
        <v>7</v>
      </c>
      <c r="Q22" s="370">
        <v>28</v>
      </c>
      <c r="R22" s="370">
        <v>17</v>
      </c>
      <c r="S22" s="370">
        <v>13</v>
      </c>
      <c r="T22" s="223"/>
      <c r="U22" s="223"/>
      <c r="V22" s="223"/>
      <c r="W22" s="436">
        <f t="shared" si="1"/>
        <v>94</v>
      </c>
    </row>
    <row r="23" spans="2:23">
      <c r="B23" s="433">
        <v>21</v>
      </c>
      <c r="C23" s="370">
        <v>12</v>
      </c>
      <c r="D23" s="370">
        <v>13</v>
      </c>
      <c r="E23" s="370">
        <v>43</v>
      </c>
      <c r="F23" s="370">
        <v>9</v>
      </c>
      <c r="G23" s="370">
        <v>12</v>
      </c>
      <c r="H23" s="370">
        <v>7</v>
      </c>
      <c r="I23" s="223"/>
      <c r="J23" s="223"/>
      <c r="K23" s="223"/>
      <c r="L23" s="436">
        <f t="shared" si="0"/>
        <v>96</v>
      </c>
      <c r="M23" s="433">
        <v>74</v>
      </c>
      <c r="N23" s="370">
        <v>11</v>
      </c>
      <c r="O23" s="370">
        <v>10</v>
      </c>
      <c r="P23" s="370">
        <v>2</v>
      </c>
      <c r="Q23" s="370">
        <v>17</v>
      </c>
      <c r="R23" s="370">
        <v>12</v>
      </c>
      <c r="S23" s="370">
        <v>9</v>
      </c>
      <c r="T23" s="223"/>
      <c r="U23" s="223"/>
      <c r="V23" s="223"/>
      <c r="W23" s="436">
        <f t="shared" si="1"/>
        <v>61</v>
      </c>
    </row>
    <row r="24" spans="2:23">
      <c r="B24" s="433">
        <v>22</v>
      </c>
      <c r="C24" s="370">
        <v>17</v>
      </c>
      <c r="D24" s="370">
        <v>10</v>
      </c>
      <c r="E24" s="370">
        <v>30</v>
      </c>
      <c r="F24" s="370">
        <v>13</v>
      </c>
      <c r="G24" s="370">
        <v>19</v>
      </c>
      <c r="H24" s="370">
        <v>12</v>
      </c>
      <c r="I24" s="223"/>
      <c r="J24" s="223"/>
      <c r="K24" s="223"/>
      <c r="L24" s="436">
        <f t="shared" si="0"/>
        <v>101</v>
      </c>
      <c r="M24" s="433">
        <v>75</v>
      </c>
      <c r="N24" s="370">
        <v>8</v>
      </c>
      <c r="O24" s="370">
        <v>10</v>
      </c>
      <c r="P24" s="370">
        <v>6</v>
      </c>
      <c r="Q24" s="370">
        <v>15</v>
      </c>
      <c r="R24" s="370">
        <v>11</v>
      </c>
      <c r="S24" s="370">
        <v>8</v>
      </c>
      <c r="T24" s="223"/>
      <c r="U24" s="223"/>
      <c r="V24" s="223"/>
      <c r="W24" s="436">
        <f t="shared" si="1"/>
        <v>58</v>
      </c>
    </row>
    <row r="25" spans="2:23">
      <c r="B25" s="433">
        <v>23</v>
      </c>
      <c r="C25" s="370">
        <v>10</v>
      </c>
      <c r="D25" s="370">
        <v>10</v>
      </c>
      <c r="E25" s="370">
        <v>19</v>
      </c>
      <c r="F25" s="370">
        <v>14</v>
      </c>
      <c r="G25" s="370">
        <v>18</v>
      </c>
      <c r="H25" s="370">
        <v>17</v>
      </c>
      <c r="I25" s="223"/>
      <c r="J25" s="223"/>
      <c r="K25" s="223"/>
      <c r="L25" s="436">
        <f t="shared" si="0"/>
        <v>88</v>
      </c>
      <c r="M25" s="433">
        <v>76</v>
      </c>
      <c r="N25" s="370">
        <v>13</v>
      </c>
      <c r="O25" s="370">
        <v>10</v>
      </c>
      <c r="P25" s="370">
        <v>6</v>
      </c>
      <c r="Q25" s="370">
        <v>18</v>
      </c>
      <c r="R25" s="370">
        <v>13</v>
      </c>
      <c r="S25" s="370">
        <v>11</v>
      </c>
      <c r="T25" s="223"/>
      <c r="U25" s="223"/>
      <c r="V25" s="223"/>
      <c r="W25" s="436">
        <f t="shared" si="1"/>
        <v>71</v>
      </c>
    </row>
    <row r="26" spans="2:23">
      <c r="B26" s="433">
        <v>24</v>
      </c>
      <c r="C26" s="370">
        <v>10</v>
      </c>
      <c r="D26" s="370">
        <v>4</v>
      </c>
      <c r="E26" s="370">
        <v>10</v>
      </c>
      <c r="F26" s="370">
        <v>11</v>
      </c>
      <c r="G26" s="370">
        <v>11</v>
      </c>
      <c r="H26" s="370">
        <v>7</v>
      </c>
      <c r="I26" s="223"/>
      <c r="J26" s="223"/>
      <c r="K26" s="223"/>
      <c r="L26" s="436">
        <f t="shared" si="0"/>
        <v>53</v>
      </c>
      <c r="M26" s="433">
        <v>77</v>
      </c>
      <c r="N26" s="370">
        <v>15</v>
      </c>
      <c r="O26" s="370">
        <v>11</v>
      </c>
      <c r="P26" s="370">
        <v>6</v>
      </c>
      <c r="Q26" s="370">
        <v>17</v>
      </c>
      <c r="R26" s="370">
        <v>8</v>
      </c>
      <c r="S26" s="370">
        <v>9</v>
      </c>
      <c r="T26" s="223"/>
      <c r="U26" s="223"/>
      <c r="V26" s="223"/>
      <c r="W26" s="436">
        <f t="shared" si="1"/>
        <v>66</v>
      </c>
    </row>
    <row r="27" spans="2:23">
      <c r="B27" s="433">
        <v>25</v>
      </c>
      <c r="C27" s="370">
        <v>12</v>
      </c>
      <c r="D27" s="370">
        <v>11</v>
      </c>
      <c r="E27" s="370">
        <v>8</v>
      </c>
      <c r="F27" s="370">
        <v>11</v>
      </c>
      <c r="G27" s="370">
        <v>10</v>
      </c>
      <c r="H27" s="370">
        <v>10</v>
      </c>
      <c r="I27" s="223"/>
      <c r="J27" s="223"/>
      <c r="K27" s="223"/>
      <c r="L27" s="436">
        <f t="shared" si="0"/>
        <v>62</v>
      </c>
      <c r="M27" s="433">
        <v>78</v>
      </c>
      <c r="N27" s="370">
        <v>20</v>
      </c>
      <c r="O27" s="370">
        <v>13</v>
      </c>
      <c r="P27" s="370">
        <v>8</v>
      </c>
      <c r="Q27" s="370">
        <v>23</v>
      </c>
      <c r="R27" s="370">
        <v>8</v>
      </c>
      <c r="S27" s="370">
        <v>10</v>
      </c>
      <c r="T27" s="223"/>
      <c r="U27" s="223"/>
      <c r="V27" s="223"/>
      <c r="W27" s="436">
        <f t="shared" si="1"/>
        <v>82</v>
      </c>
    </row>
    <row r="28" spans="2:23">
      <c r="B28" s="433">
        <v>26</v>
      </c>
      <c r="C28" s="370">
        <v>18</v>
      </c>
      <c r="D28" s="370">
        <v>11</v>
      </c>
      <c r="E28" s="370">
        <v>10</v>
      </c>
      <c r="F28" s="370">
        <v>15</v>
      </c>
      <c r="G28" s="370">
        <v>6</v>
      </c>
      <c r="H28" s="370">
        <v>5</v>
      </c>
      <c r="I28" s="223"/>
      <c r="J28" s="223"/>
      <c r="K28" s="223"/>
      <c r="L28" s="436">
        <f t="shared" si="0"/>
        <v>65</v>
      </c>
      <c r="M28" s="433">
        <v>79</v>
      </c>
      <c r="N28" s="370">
        <v>15</v>
      </c>
      <c r="O28" s="370">
        <v>13</v>
      </c>
      <c r="P28" s="370">
        <v>6</v>
      </c>
      <c r="Q28" s="370">
        <v>15</v>
      </c>
      <c r="R28" s="370">
        <v>10</v>
      </c>
      <c r="S28" s="370">
        <v>8</v>
      </c>
      <c r="T28" s="223"/>
      <c r="U28" s="223"/>
      <c r="V28" s="223"/>
      <c r="W28" s="436">
        <f t="shared" si="1"/>
        <v>67</v>
      </c>
    </row>
    <row r="29" spans="2:23">
      <c r="B29" s="433">
        <v>27</v>
      </c>
      <c r="C29" s="370">
        <v>6</v>
      </c>
      <c r="D29" s="370">
        <v>10</v>
      </c>
      <c r="E29" s="370">
        <v>7</v>
      </c>
      <c r="F29" s="370">
        <v>21</v>
      </c>
      <c r="G29" s="370">
        <v>7</v>
      </c>
      <c r="H29" s="370">
        <v>6</v>
      </c>
      <c r="I29" s="223"/>
      <c r="J29" s="223"/>
      <c r="K29" s="223"/>
      <c r="L29" s="436">
        <f t="shared" si="0"/>
        <v>57</v>
      </c>
      <c r="M29" s="433">
        <v>80</v>
      </c>
      <c r="N29" s="370">
        <v>18</v>
      </c>
      <c r="O29" s="370">
        <v>10</v>
      </c>
      <c r="P29" s="370">
        <v>3</v>
      </c>
      <c r="Q29" s="370">
        <v>22</v>
      </c>
      <c r="R29" s="370">
        <v>11</v>
      </c>
      <c r="S29" s="370">
        <v>7</v>
      </c>
      <c r="T29" s="223"/>
      <c r="U29" s="223"/>
      <c r="V29" s="223"/>
      <c r="W29" s="436">
        <f t="shared" si="1"/>
        <v>71</v>
      </c>
    </row>
    <row r="30" spans="2:23">
      <c r="B30" s="433">
        <v>28</v>
      </c>
      <c r="C30" s="370">
        <v>10</v>
      </c>
      <c r="D30" s="370">
        <v>4</v>
      </c>
      <c r="E30" s="370">
        <v>4</v>
      </c>
      <c r="F30" s="370">
        <v>13</v>
      </c>
      <c r="G30" s="370">
        <v>12</v>
      </c>
      <c r="H30" s="370">
        <v>6</v>
      </c>
      <c r="I30" s="223"/>
      <c r="J30" s="223"/>
      <c r="K30" s="223"/>
      <c r="L30" s="436">
        <f t="shared" si="0"/>
        <v>49</v>
      </c>
      <c r="M30" s="433">
        <v>81</v>
      </c>
      <c r="N30" s="370">
        <v>12</v>
      </c>
      <c r="O30" s="370">
        <v>13</v>
      </c>
      <c r="P30" s="370">
        <v>8</v>
      </c>
      <c r="Q30" s="370">
        <v>17</v>
      </c>
      <c r="R30" s="370">
        <v>11</v>
      </c>
      <c r="S30" s="370">
        <v>2</v>
      </c>
      <c r="T30" s="223"/>
      <c r="U30" s="223"/>
      <c r="V30" s="223"/>
      <c r="W30" s="436">
        <f t="shared" si="1"/>
        <v>63</v>
      </c>
    </row>
    <row r="31" spans="2:23">
      <c r="B31" s="433">
        <v>29</v>
      </c>
      <c r="C31" s="370">
        <v>11</v>
      </c>
      <c r="D31" s="370">
        <v>4</v>
      </c>
      <c r="E31" s="370">
        <v>6</v>
      </c>
      <c r="F31" s="370">
        <v>7</v>
      </c>
      <c r="G31" s="370">
        <v>8</v>
      </c>
      <c r="H31" s="370">
        <v>3</v>
      </c>
      <c r="I31" s="223"/>
      <c r="J31" s="223"/>
      <c r="K31" s="223"/>
      <c r="L31" s="436">
        <f t="shared" si="0"/>
        <v>39</v>
      </c>
      <c r="M31" s="433">
        <v>82</v>
      </c>
      <c r="N31" s="370">
        <v>15</v>
      </c>
      <c r="O31" s="370">
        <v>7</v>
      </c>
      <c r="P31" s="370">
        <v>8</v>
      </c>
      <c r="Q31" s="370">
        <v>11</v>
      </c>
      <c r="R31" s="370">
        <v>11</v>
      </c>
      <c r="S31" s="370">
        <v>5</v>
      </c>
      <c r="T31" s="223"/>
      <c r="U31" s="223"/>
      <c r="V31" s="223"/>
      <c r="W31" s="436">
        <f t="shared" si="1"/>
        <v>57</v>
      </c>
    </row>
    <row r="32" spans="2:23">
      <c r="B32" s="433">
        <v>30</v>
      </c>
      <c r="C32" s="370">
        <v>13</v>
      </c>
      <c r="D32" s="370">
        <v>10</v>
      </c>
      <c r="E32" s="370">
        <v>13</v>
      </c>
      <c r="F32" s="370">
        <v>9</v>
      </c>
      <c r="G32" s="370">
        <v>11</v>
      </c>
      <c r="H32" s="370">
        <v>3</v>
      </c>
      <c r="I32" s="223"/>
      <c r="J32" s="223"/>
      <c r="K32" s="223"/>
      <c r="L32" s="436">
        <f t="shared" si="0"/>
        <v>59</v>
      </c>
      <c r="M32" s="433">
        <v>83</v>
      </c>
      <c r="N32" s="370">
        <v>14</v>
      </c>
      <c r="O32" s="370">
        <v>6</v>
      </c>
      <c r="P32" s="370">
        <v>6</v>
      </c>
      <c r="Q32" s="370">
        <v>18</v>
      </c>
      <c r="R32" s="370">
        <v>14</v>
      </c>
      <c r="S32" s="370">
        <v>6</v>
      </c>
      <c r="T32" s="223"/>
      <c r="U32" s="223"/>
      <c r="V32" s="223"/>
      <c r="W32" s="436">
        <f t="shared" si="1"/>
        <v>64</v>
      </c>
    </row>
    <row r="33" spans="2:23">
      <c r="B33" s="433">
        <v>31</v>
      </c>
      <c r="C33" s="370">
        <v>9</v>
      </c>
      <c r="D33" s="370">
        <v>7</v>
      </c>
      <c r="E33" s="370">
        <v>3</v>
      </c>
      <c r="F33" s="370">
        <v>10</v>
      </c>
      <c r="G33" s="370">
        <v>10</v>
      </c>
      <c r="H33" s="370">
        <v>3</v>
      </c>
      <c r="I33" s="223"/>
      <c r="J33" s="223"/>
      <c r="K33" s="223"/>
      <c r="L33" s="436">
        <f t="shared" si="0"/>
        <v>42</v>
      </c>
      <c r="M33" s="433">
        <v>84</v>
      </c>
      <c r="N33" s="370">
        <v>15</v>
      </c>
      <c r="O33" s="370">
        <v>9</v>
      </c>
      <c r="P33" s="370">
        <v>3</v>
      </c>
      <c r="Q33" s="370">
        <v>15</v>
      </c>
      <c r="R33" s="370">
        <v>10</v>
      </c>
      <c r="S33" s="370">
        <v>6</v>
      </c>
      <c r="T33" s="223"/>
      <c r="U33" s="223"/>
      <c r="V33" s="223"/>
      <c r="W33" s="436">
        <f t="shared" si="1"/>
        <v>58</v>
      </c>
    </row>
    <row r="34" spans="2:23">
      <c r="B34" s="433">
        <v>32</v>
      </c>
      <c r="C34" s="370">
        <v>14</v>
      </c>
      <c r="D34" s="370">
        <v>7</v>
      </c>
      <c r="E34" s="370">
        <v>10</v>
      </c>
      <c r="F34" s="370">
        <v>13</v>
      </c>
      <c r="G34" s="370">
        <v>6</v>
      </c>
      <c r="H34" s="370">
        <v>5</v>
      </c>
      <c r="I34" s="223"/>
      <c r="J34" s="223"/>
      <c r="K34" s="223"/>
      <c r="L34" s="436">
        <f t="shared" si="0"/>
        <v>55</v>
      </c>
      <c r="M34" s="433">
        <v>85</v>
      </c>
      <c r="N34" s="370">
        <v>12</v>
      </c>
      <c r="O34" s="370">
        <v>7</v>
      </c>
      <c r="P34" s="370">
        <v>3</v>
      </c>
      <c r="Q34" s="370">
        <v>16</v>
      </c>
      <c r="R34" s="370">
        <v>11</v>
      </c>
      <c r="S34" s="370">
        <v>3</v>
      </c>
      <c r="T34" s="223"/>
      <c r="U34" s="223"/>
      <c r="V34" s="223"/>
      <c r="W34" s="436">
        <f t="shared" si="1"/>
        <v>52</v>
      </c>
    </row>
    <row r="35" spans="2:23">
      <c r="B35" s="433">
        <v>33</v>
      </c>
      <c r="C35" s="370">
        <v>11</v>
      </c>
      <c r="D35" s="370">
        <v>14</v>
      </c>
      <c r="E35" s="370">
        <v>3</v>
      </c>
      <c r="F35" s="370">
        <v>14</v>
      </c>
      <c r="G35" s="370">
        <v>9</v>
      </c>
      <c r="H35" s="370">
        <v>6</v>
      </c>
      <c r="I35" s="223"/>
      <c r="J35" s="223"/>
      <c r="K35" s="223"/>
      <c r="L35" s="436">
        <f t="shared" si="0"/>
        <v>57</v>
      </c>
      <c r="M35" s="433">
        <v>86</v>
      </c>
      <c r="N35" s="370">
        <v>11</v>
      </c>
      <c r="O35" s="370">
        <v>6</v>
      </c>
      <c r="P35" s="370">
        <v>5</v>
      </c>
      <c r="Q35" s="370">
        <v>18</v>
      </c>
      <c r="R35" s="370">
        <v>8</v>
      </c>
      <c r="S35" s="370">
        <v>3</v>
      </c>
      <c r="T35" s="223"/>
      <c r="U35" s="223"/>
      <c r="V35" s="223"/>
      <c r="W35" s="436">
        <f t="shared" si="1"/>
        <v>51</v>
      </c>
    </row>
    <row r="36" spans="2:23">
      <c r="B36" s="433">
        <v>34</v>
      </c>
      <c r="C36" s="370">
        <v>16</v>
      </c>
      <c r="D36" s="370">
        <v>11</v>
      </c>
      <c r="E36" s="370">
        <v>9</v>
      </c>
      <c r="F36" s="370">
        <v>17</v>
      </c>
      <c r="G36" s="370">
        <v>7</v>
      </c>
      <c r="H36" s="370">
        <v>10</v>
      </c>
      <c r="I36" s="223"/>
      <c r="J36" s="223"/>
      <c r="K36" s="223"/>
      <c r="L36" s="436">
        <f t="shared" si="0"/>
        <v>70</v>
      </c>
      <c r="M36" s="433">
        <v>87</v>
      </c>
      <c r="N36" s="370">
        <v>9</v>
      </c>
      <c r="O36" s="370">
        <v>3</v>
      </c>
      <c r="P36" s="370">
        <v>5</v>
      </c>
      <c r="Q36" s="370">
        <v>14</v>
      </c>
      <c r="R36" s="370">
        <v>8</v>
      </c>
      <c r="S36" s="370">
        <v>6</v>
      </c>
      <c r="T36" s="223"/>
      <c r="U36" s="223"/>
      <c r="V36" s="223"/>
      <c r="W36" s="436">
        <f t="shared" si="1"/>
        <v>45</v>
      </c>
    </row>
    <row r="37" spans="2:23">
      <c r="B37" s="433">
        <v>35</v>
      </c>
      <c r="C37" s="370">
        <v>21</v>
      </c>
      <c r="D37" s="370">
        <v>13</v>
      </c>
      <c r="E37" s="370">
        <v>5</v>
      </c>
      <c r="F37" s="370">
        <v>24</v>
      </c>
      <c r="G37" s="370">
        <v>8</v>
      </c>
      <c r="H37" s="370">
        <v>11</v>
      </c>
      <c r="I37" s="223"/>
      <c r="J37" s="223"/>
      <c r="K37" s="223"/>
      <c r="L37" s="436">
        <f t="shared" si="0"/>
        <v>82</v>
      </c>
      <c r="M37" s="433">
        <v>88</v>
      </c>
      <c r="N37" s="370">
        <v>7</v>
      </c>
      <c r="O37" s="370">
        <v>7</v>
      </c>
      <c r="P37" s="370">
        <v>5</v>
      </c>
      <c r="Q37" s="370">
        <v>16</v>
      </c>
      <c r="R37" s="370">
        <v>4</v>
      </c>
      <c r="S37" s="370">
        <v>5</v>
      </c>
      <c r="T37" s="223"/>
      <c r="U37" s="223"/>
      <c r="V37" s="223"/>
      <c r="W37" s="436">
        <f t="shared" si="1"/>
        <v>44</v>
      </c>
    </row>
    <row r="38" spans="2:23">
      <c r="B38" s="433">
        <v>36</v>
      </c>
      <c r="C38" s="370">
        <v>21</v>
      </c>
      <c r="D38" s="370">
        <v>12</v>
      </c>
      <c r="E38" s="370">
        <v>6</v>
      </c>
      <c r="F38" s="370">
        <v>22</v>
      </c>
      <c r="G38" s="370">
        <v>12</v>
      </c>
      <c r="H38" s="370">
        <v>7</v>
      </c>
      <c r="I38" s="223"/>
      <c r="J38" s="223"/>
      <c r="K38" s="223"/>
      <c r="L38" s="436">
        <f t="shared" si="0"/>
        <v>80</v>
      </c>
      <c r="M38" s="433">
        <v>89</v>
      </c>
      <c r="N38" s="370">
        <v>6</v>
      </c>
      <c r="O38" s="370">
        <v>4</v>
      </c>
      <c r="P38" s="370">
        <v>3</v>
      </c>
      <c r="Q38" s="370">
        <v>13</v>
      </c>
      <c r="R38" s="370">
        <v>8</v>
      </c>
      <c r="S38" s="370">
        <v>4</v>
      </c>
      <c r="T38" s="223"/>
      <c r="U38" s="223"/>
      <c r="V38" s="223"/>
      <c r="W38" s="436">
        <f t="shared" si="1"/>
        <v>38</v>
      </c>
    </row>
    <row r="39" spans="2:23">
      <c r="B39" s="433">
        <v>37</v>
      </c>
      <c r="C39" s="370">
        <v>14</v>
      </c>
      <c r="D39" s="370">
        <v>9</v>
      </c>
      <c r="E39" s="370">
        <v>12</v>
      </c>
      <c r="F39" s="370">
        <v>23</v>
      </c>
      <c r="G39" s="370">
        <v>14</v>
      </c>
      <c r="H39" s="370">
        <v>9</v>
      </c>
      <c r="I39" s="223"/>
      <c r="J39" s="223"/>
      <c r="K39" s="223"/>
      <c r="L39" s="436">
        <f t="shared" si="0"/>
        <v>81</v>
      </c>
      <c r="M39" s="433">
        <v>90</v>
      </c>
      <c r="N39" s="370">
        <v>12</v>
      </c>
      <c r="O39" s="370">
        <v>5</v>
      </c>
      <c r="P39" s="370">
        <v>6</v>
      </c>
      <c r="Q39" s="370">
        <v>9</v>
      </c>
      <c r="R39" s="370">
        <v>3</v>
      </c>
      <c r="S39" s="370">
        <v>4</v>
      </c>
      <c r="T39" s="223"/>
      <c r="U39" s="223"/>
      <c r="V39" s="223"/>
      <c r="W39" s="436">
        <f t="shared" si="1"/>
        <v>39</v>
      </c>
    </row>
    <row r="40" spans="2:23">
      <c r="B40" s="433">
        <v>38</v>
      </c>
      <c r="C40" s="370">
        <v>17</v>
      </c>
      <c r="D40" s="370">
        <v>7</v>
      </c>
      <c r="E40" s="370">
        <v>10</v>
      </c>
      <c r="F40" s="370">
        <v>15</v>
      </c>
      <c r="G40" s="370">
        <v>13</v>
      </c>
      <c r="H40" s="370">
        <v>4</v>
      </c>
      <c r="I40" s="223"/>
      <c r="J40" s="223"/>
      <c r="K40" s="223"/>
      <c r="L40" s="436">
        <f t="shared" si="0"/>
        <v>66</v>
      </c>
      <c r="M40" s="433">
        <v>91</v>
      </c>
      <c r="N40" s="370">
        <v>3</v>
      </c>
      <c r="O40" s="370">
        <v>4</v>
      </c>
      <c r="P40" s="370">
        <v>0</v>
      </c>
      <c r="Q40" s="370">
        <v>8</v>
      </c>
      <c r="R40" s="370">
        <v>3</v>
      </c>
      <c r="S40" s="370">
        <v>4</v>
      </c>
      <c r="T40" s="223"/>
      <c r="U40" s="223"/>
      <c r="V40" s="223"/>
      <c r="W40" s="436">
        <f t="shared" si="1"/>
        <v>22</v>
      </c>
    </row>
    <row r="41" spans="2:23">
      <c r="B41" s="433">
        <v>39</v>
      </c>
      <c r="C41" s="370">
        <v>20</v>
      </c>
      <c r="D41" s="370">
        <v>13</v>
      </c>
      <c r="E41" s="370">
        <v>4</v>
      </c>
      <c r="F41" s="370">
        <v>25</v>
      </c>
      <c r="G41" s="370">
        <v>17</v>
      </c>
      <c r="H41" s="370">
        <v>15</v>
      </c>
      <c r="I41" s="223"/>
      <c r="J41" s="223"/>
      <c r="K41" s="223"/>
      <c r="L41" s="436">
        <f t="shared" si="0"/>
        <v>94</v>
      </c>
      <c r="M41" s="433">
        <v>92</v>
      </c>
      <c r="N41" s="370">
        <v>4</v>
      </c>
      <c r="O41" s="370">
        <v>3</v>
      </c>
      <c r="P41" s="370">
        <v>1</v>
      </c>
      <c r="Q41" s="370">
        <v>8</v>
      </c>
      <c r="R41" s="370">
        <v>1</v>
      </c>
      <c r="S41" s="370">
        <v>2</v>
      </c>
      <c r="T41" s="223"/>
      <c r="U41" s="223"/>
      <c r="V41" s="223"/>
      <c r="W41" s="436">
        <f t="shared" si="1"/>
        <v>19</v>
      </c>
    </row>
    <row r="42" spans="2:23">
      <c r="B42" s="433">
        <v>40</v>
      </c>
      <c r="C42" s="370">
        <v>21</v>
      </c>
      <c r="D42" s="370">
        <v>15</v>
      </c>
      <c r="E42" s="370">
        <v>13</v>
      </c>
      <c r="F42" s="370">
        <v>15</v>
      </c>
      <c r="G42" s="370">
        <v>19</v>
      </c>
      <c r="H42" s="370">
        <v>12</v>
      </c>
      <c r="I42" s="223"/>
      <c r="J42" s="223"/>
      <c r="K42" s="223"/>
      <c r="L42" s="436">
        <f t="shared" si="0"/>
        <v>95</v>
      </c>
      <c r="M42" s="433">
        <v>93</v>
      </c>
      <c r="N42" s="370">
        <v>2</v>
      </c>
      <c r="O42" s="370">
        <v>0</v>
      </c>
      <c r="P42" s="370">
        <v>0</v>
      </c>
      <c r="Q42" s="370">
        <v>4</v>
      </c>
      <c r="R42" s="370">
        <v>4</v>
      </c>
      <c r="S42" s="370">
        <v>0</v>
      </c>
      <c r="T42" s="223"/>
      <c r="U42" s="223"/>
      <c r="V42" s="223"/>
      <c r="W42" s="436">
        <f t="shared" si="1"/>
        <v>10</v>
      </c>
    </row>
    <row r="43" spans="2:23">
      <c r="B43" s="433">
        <v>41</v>
      </c>
      <c r="C43" s="370">
        <v>18</v>
      </c>
      <c r="D43" s="370">
        <v>15</v>
      </c>
      <c r="E43" s="370">
        <v>7</v>
      </c>
      <c r="F43" s="370">
        <v>24</v>
      </c>
      <c r="G43" s="370">
        <v>5</v>
      </c>
      <c r="H43" s="370">
        <v>16</v>
      </c>
      <c r="I43" s="223"/>
      <c r="J43" s="223"/>
      <c r="K43" s="223"/>
      <c r="L43" s="436">
        <f t="shared" si="0"/>
        <v>85</v>
      </c>
      <c r="M43" s="433">
        <v>94</v>
      </c>
      <c r="N43" s="370">
        <v>1</v>
      </c>
      <c r="O43" s="370">
        <v>0</v>
      </c>
      <c r="P43" s="370">
        <v>3</v>
      </c>
      <c r="Q43" s="370">
        <v>2</v>
      </c>
      <c r="R43" s="370">
        <v>4</v>
      </c>
      <c r="S43" s="370">
        <v>1</v>
      </c>
      <c r="T43" s="223"/>
      <c r="U43" s="223"/>
      <c r="V43" s="223"/>
      <c r="W43" s="436">
        <f t="shared" si="1"/>
        <v>11</v>
      </c>
    </row>
    <row r="44" spans="2:23">
      <c r="B44" s="433">
        <v>42</v>
      </c>
      <c r="C44" s="370">
        <v>23</v>
      </c>
      <c r="D44" s="370">
        <v>12</v>
      </c>
      <c r="E44" s="370">
        <v>8</v>
      </c>
      <c r="F44" s="370">
        <v>22</v>
      </c>
      <c r="G44" s="370">
        <v>17</v>
      </c>
      <c r="H44" s="370">
        <v>9</v>
      </c>
      <c r="I44" s="223"/>
      <c r="J44" s="223"/>
      <c r="K44" s="223"/>
      <c r="L44" s="436">
        <f t="shared" si="0"/>
        <v>91</v>
      </c>
      <c r="M44" s="433">
        <v>95</v>
      </c>
      <c r="N44" s="370">
        <v>3</v>
      </c>
      <c r="O44" s="370">
        <v>1</v>
      </c>
      <c r="P44" s="370">
        <v>0</v>
      </c>
      <c r="Q44" s="370">
        <v>4</v>
      </c>
      <c r="R44" s="370">
        <v>0</v>
      </c>
      <c r="S44" s="370">
        <v>2</v>
      </c>
      <c r="T44" s="223"/>
      <c r="U44" s="223"/>
      <c r="V44" s="223"/>
      <c r="W44" s="436">
        <f t="shared" si="1"/>
        <v>10</v>
      </c>
    </row>
    <row r="45" spans="2:23">
      <c r="B45" s="433">
        <v>43</v>
      </c>
      <c r="C45" s="370">
        <v>25</v>
      </c>
      <c r="D45" s="370">
        <v>13</v>
      </c>
      <c r="E45" s="370">
        <v>9</v>
      </c>
      <c r="F45" s="370">
        <v>19</v>
      </c>
      <c r="G45" s="370">
        <v>15</v>
      </c>
      <c r="H45" s="370">
        <v>12</v>
      </c>
      <c r="I45" s="223"/>
      <c r="J45" s="223"/>
      <c r="K45" s="223"/>
      <c r="L45" s="436">
        <f t="shared" si="0"/>
        <v>93</v>
      </c>
      <c r="M45" s="433">
        <v>96</v>
      </c>
      <c r="N45" s="370">
        <v>3</v>
      </c>
      <c r="O45" s="370">
        <v>0</v>
      </c>
      <c r="P45" s="370">
        <v>0</v>
      </c>
      <c r="Q45" s="370">
        <v>3</v>
      </c>
      <c r="R45" s="370">
        <v>1</v>
      </c>
      <c r="S45" s="370">
        <v>1</v>
      </c>
      <c r="T45" s="223"/>
      <c r="U45" s="223"/>
      <c r="V45" s="223"/>
      <c r="W45" s="436">
        <f t="shared" si="1"/>
        <v>8</v>
      </c>
    </row>
    <row r="46" spans="2:23">
      <c r="B46" s="433">
        <v>44</v>
      </c>
      <c r="C46" s="370">
        <v>24</v>
      </c>
      <c r="D46" s="370">
        <v>16</v>
      </c>
      <c r="E46" s="370">
        <v>13</v>
      </c>
      <c r="F46" s="370">
        <v>20</v>
      </c>
      <c r="G46" s="370">
        <v>12</v>
      </c>
      <c r="H46" s="370">
        <v>11</v>
      </c>
      <c r="I46" s="223"/>
      <c r="J46" s="223"/>
      <c r="K46" s="223"/>
      <c r="L46" s="436">
        <f t="shared" si="0"/>
        <v>96</v>
      </c>
      <c r="M46" s="433">
        <v>97</v>
      </c>
      <c r="N46" s="370">
        <v>2</v>
      </c>
      <c r="O46" s="370">
        <v>1</v>
      </c>
      <c r="P46" s="370">
        <v>2</v>
      </c>
      <c r="Q46" s="370">
        <v>4</v>
      </c>
      <c r="R46" s="370">
        <v>1</v>
      </c>
      <c r="S46" s="370">
        <v>0</v>
      </c>
      <c r="T46" s="223"/>
      <c r="U46" s="223"/>
      <c r="V46" s="223"/>
      <c r="W46" s="436">
        <f t="shared" si="1"/>
        <v>10</v>
      </c>
    </row>
    <row r="47" spans="2:23">
      <c r="B47" s="433">
        <v>45</v>
      </c>
      <c r="C47" s="370">
        <v>15</v>
      </c>
      <c r="D47" s="370">
        <v>15</v>
      </c>
      <c r="E47" s="370">
        <v>15</v>
      </c>
      <c r="F47" s="370">
        <v>24</v>
      </c>
      <c r="G47" s="370">
        <v>11</v>
      </c>
      <c r="H47" s="370">
        <v>13</v>
      </c>
      <c r="I47" s="223"/>
      <c r="J47" s="223"/>
      <c r="K47" s="223"/>
      <c r="L47" s="436">
        <f t="shared" si="0"/>
        <v>93</v>
      </c>
      <c r="M47" s="433">
        <v>98</v>
      </c>
      <c r="N47" s="370">
        <v>0</v>
      </c>
      <c r="O47" s="370">
        <v>0</v>
      </c>
      <c r="P47" s="370">
        <v>0</v>
      </c>
      <c r="Q47" s="370">
        <v>3</v>
      </c>
      <c r="R47" s="370">
        <v>1</v>
      </c>
      <c r="S47" s="370">
        <v>0</v>
      </c>
      <c r="T47" s="223"/>
      <c r="U47" s="223"/>
      <c r="V47" s="223"/>
      <c r="W47" s="436">
        <f t="shared" si="1"/>
        <v>4</v>
      </c>
    </row>
    <row r="48" spans="2:23">
      <c r="B48" s="433">
        <v>46</v>
      </c>
      <c r="C48" s="370">
        <v>23</v>
      </c>
      <c r="D48" s="370">
        <v>12</v>
      </c>
      <c r="E48" s="370">
        <v>12</v>
      </c>
      <c r="F48" s="370">
        <v>20</v>
      </c>
      <c r="G48" s="370">
        <v>19</v>
      </c>
      <c r="H48" s="370">
        <v>15</v>
      </c>
      <c r="I48" s="223"/>
      <c r="J48" s="223"/>
      <c r="K48" s="223"/>
      <c r="L48" s="436">
        <f t="shared" si="0"/>
        <v>101</v>
      </c>
      <c r="M48" s="433">
        <v>99</v>
      </c>
      <c r="N48" s="370">
        <v>1</v>
      </c>
      <c r="O48" s="370">
        <v>0</v>
      </c>
      <c r="P48" s="370">
        <v>2</v>
      </c>
      <c r="Q48" s="370">
        <v>1</v>
      </c>
      <c r="R48" s="370">
        <v>1</v>
      </c>
      <c r="S48" s="370">
        <v>0</v>
      </c>
      <c r="T48" s="223"/>
      <c r="U48" s="223"/>
      <c r="V48" s="223"/>
      <c r="W48" s="436">
        <f t="shared" si="1"/>
        <v>5</v>
      </c>
    </row>
    <row r="49" spans="2:23">
      <c r="B49" s="433">
        <v>47</v>
      </c>
      <c r="C49" s="370">
        <v>29</v>
      </c>
      <c r="D49" s="370">
        <v>19</v>
      </c>
      <c r="E49" s="370">
        <v>13</v>
      </c>
      <c r="F49" s="370">
        <v>18</v>
      </c>
      <c r="G49" s="370">
        <v>17</v>
      </c>
      <c r="H49" s="370">
        <v>14</v>
      </c>
      <c r="I49" s="223"/>
      <c r="J49" s="223"/>
      <c r="K49" s="223"/>
      <c r="L49" s="436">
        <f t="shared" si="0"/>
        <v>110</v>
      </c>
      <c r="M49" s="433">
        <v>100</v>
      </c>
      <c r="N49" s="370">
        <v>0</v>
      </c>
      <c r="O49" s="370">
        <v>0</v>
      </c>
      <c r="P49" s="370">
        <v>1</v>
      </c>
      <c r="Q49" s="370">
        <v>1</v>
      </c>
      <c r="R49" s="370">
        <v>0</v>
      </c>
      <c r="S49" s="370">
        <v>0</v>
      </c>
      <c r="T49" s="223"/>
      <c r="U49" s="223"/>
      <c r="V49" s="223"/>
      <c r="W49" s="436">
        <f t="shared" si="1"/>
        <v>2</v>
      </c>
    </row>
    <row r="50" spans="2:23">
      <c r="B50" s="433">
        <v>48</v>
      </c>
      <c r="C50" s="370">
        <v>24</v>
      </c>
      <c r="D50" s="370">
        <v>14</v>
      </c>
      <c r="E50" s="370">
        <v>13</v>
      </c>
      <c r="F50" s="370">
        <v>24</v>
      </c>
      <c r="G50" s="370">
        <v>22</v>
      </c>
      <c r="H50" s="370">
        <v>16</v>
      </c>
      <c r="I50" s="223"/>
      <c r="J50" s="223"/>
      <c r="K50" s="223"/>
      <c r="L50" s="436">
        <f t="shared" si="0"/>
        <v>113</v>
      </c>
      <c r="M50" s="433">
        <v>101</v>
      </c>
      <c r="N50" s="370">
        <v>0</v>
      </c>
      <c r="O50" s="370">
        <v>0</v>
      </c>
      <c r="P50" s="370">
        <v>0</v>
      </c>
      <c r="Q50" s="370">
        <v>1</v>
      </c>
      <c r="R50" s="370">
        <v>0</v>
      </c>
      <c r="S50" s="370">
        <v>0</v>
      </c>
      <c r="T50" s="223"/>
      <c r="U50" s="223"/>
      <c r="V50" s="223"/>
      <c r="W50" s="436">
        <f t="shared" si="1"/>
        <v>1</v>
      </c>
    </row>
    <row r="51" spans="2:23">
      <c r="B51" s="433">
        <v>49</v>
      </c>
      <c r="C51" s="370">
        <v>22</v>
      </c>
      <c r="D51" s="370">
        <v>17</v>
      </c>
      <c r="E51" s="370">
        <v>17</v>
      </c>
      <c r="F51" s="370">
        <v>29</v>
      </c>
      <c r="G51" s="370">
        <v>18</v>
      </c>
      <c r="H51" s="370">
        <v>10</v>
      </c>
      <c r="I51" s="223"/>
      <c r="J51" s="223"/>
      <c r="K51" s="223"/>
      <c r="L51" s="436">
        <f t="shared" si="0"/>
        <v>113</v>
      </c>
      <c r="M51" s="433">
        <v>102</v>
      </c>
      <c r="N51" s="370">
        <v>2</v>
      </c>
      <c r="O51" s="370">
        <v>0</v>
      </c>
      <c r="P51" s="370">
        <v>0</v>
      </c>
      <c r="Q51" s="370">
        <v>0</v>
      </c>
      <c r="R51" s="370">
        <v>0</v>
      </c>
      <c r="S51" s="370">
        <v>0</v>
      </c>
      <c r="T51" s="223"/>
      <c r="U51" s="223"/>
      <c r="V51" s="223"/>
      <c r="W51" s="436">
        <f t="shared" si="1"/>
        <v>2</v>
      </c>
    </row>
    <row r="52" spans="2:23">
      <c r="B52" s="433">
        <v>50</v>
      </c>
      <c r="C52" s="370">
        <v>21</v>
      </c>
      <c r="D52" s="370">
        <v>14</v>
      </c>
      <c r="E52" s="370">
        <v>14</v>
      </c>
      <c r="F52" s="370">
        <v>24</v>
      </c>
      <c r="G52" s="370">
        <v>19</v>
      </c>
      <c r="H52" s="370">
        <v>15</v>
      </c>
      <c r="I52" s="223"/>
      <c r="J52" s="223"/>
      <c r="K52" s="223"/>
      <c r="L52" s="436">
        <f t="shared" si="0"/>
        <v>107</v>
      </c>
      <c r="M52" s="433">
        <v>103</v>
      </c>
      <c r="N52" s="370">
        <v>1</v>
      </c>
      <c r="O52" s="370">
        <v>0</v>
      </c>
      <c r="P52" s="370">
        <v>0</v>
      </c>
      <c r="Q52" s="370">
        <v>0</v>
      </c>
      <c r="R52" s="370">
        <v>0</v>
      </c>
      <c r="S52" s="370">
        <v>0</v>
      </c>
      <c r="T52" s="223"/>
      <c r="U52" s="223"/>
      <c r="V52" s="223"/>
      <c r="W52" s="436">
        <f t="shared" si="1"/>
        <v>1</v>
      </c>
    </row>
    <row r="53" spans="2:23">
      <c r="B53" s="433">
        <v>51</v>
      </c>
      <c r="C53" s="370">
        <v>17</v>
      </c>
      <c r="D53" s="370">
        <v>16</v>
      </c>
      <c r="E53" s="370">
        <v>22</v>
      </c>
      <c r="F53" s="370">
        <v>24</v>
      </c>
      <c r="G53" s="370">
        <v>14</v>
      </c>
      <c r="H53" s="370">
        <v>11</v>
      </c>
      <c r="I53" s="223"/>
      <c r="J53" s="223"/>
      <c r="K53" s="223"/>
      <c r="L53" s="436">
        <f t="shared" si="0"/>
        <v>104</v>
      </c>
      <c r="M53" s="432" t="s">
        <v>51</v>
      </c>
      <c r="N53" s="370">
        <v>1</v>
      </c>
      <c r="O53" s="370">
        <v>0</v>
      </c>
      <c r="P53" s="370">
        <v>0</v>
      </c>
      <c r="Q53" s="370">
        <v>0</v>
      </c>
      <c r="R53" s="370">
        <v>1</v>
      </c>
      <c r="S53" s="370">
        <v>0</v>
      </c>
      <c r="T53" s="223"/>
      <c r="U53" s="223"/>
      <c r="V53" s="223"/>
      <c r="W53" s="436">
        <f t="shared" si="1"/>
        <v>2</v>
      </c>
    </row>
    <row r="54" spans="2:23">
      <c r="B54" s="434">
        <v>52</v>
      </c>
      <c r="C54" s="370">
        <v>31</v>
      </c>
      <c r="D54" s="370">
        <v>14</v>
      </c>
      <c r="E54" s="370">
        <v>21</v>
      </c>
      <c r="F54" s="370">
        <v>25</v>
      </c>
      <c r="G54" s="370">
        <v>20</v>
      </c>
      <c r="H54" s="370">
        <v>14</v>
      </c>
      <c r="I54" s="224"/>
      <c r="J54" s="224"/>
      <c r="K54" s="224"/>
      <c r="L54" s="436">
        <f t="shared" si="0"/>
        <v>125</v>
      </c>
      <c r="M54" s="432" t="s">
        <v>54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370">
        <v>0</v>
      </c>
      <c r="T54" s="225"/>
      <c r="U54" s="225"/>
      <c r="V54" s="225"/>
      <c r="W54" s="436">
        <f t="shared" si="1"/>
        <v>0</v>
      </c>
    </row>
    <row r="55" spans="2:23">
      <c r="B55" s="89"/>
      <c r="C55" s="88"/>
      <c r="D55" s="88"/>
      <c r="E55" s="88"/>
      <c r="F55" s="88"/>
      <c r="G55" s="88"/>
      <c r="H55" s="88"/>
      <c r="I55" s="88"/>
      <c r="J55" s="88"/>
      <c r="K55" s="88"/>
      <c r="L55" s="90"/>
      <c r="M55" s="438" t="s">
        <v>52</v>
      </c>
      <c r="N55" s="439">
        <f t="shared" ref="N55:S55" si="2">SUM(N2:N54,C2:C54)</f>
        <v>1410</v>
      </c>
      <c r="O55" s="439">
        <f t="shared" si="2"/>
        <v>965</v>
      </c>
      <c r="P55" s="439">
        <f t="shared" si="2"/>
        <v>926</v>
      </c>
      <c r="Q55" s="439">
        <f t="shared" si="2"/>
        <v>1596</v>
      </c>
      <c r="R55" s="439">
        <f t="shared" si="2"/>
        <v>1051</v>
      </c>
      <c r="S55" s="439">
        <f t="shared" si="2"/>
        <v>765</v>
      </c>
      <c r="T55" s="437"/>
      <c r="U55" s="437"/>
      <c r="V55" s="437"/>
      <c r="W55" s="437">
        <f t="shared" si="1"/>
        <v>6713</v>
      </c>
    </row>
  </sheetData>
  <phoneticPr fontId="2"/>
  <pageMargins left="0.9" right="0.32" top="0.78" bottom="0.37" header="0.35" footer="0.23622047244094491"/>
  <pageSetup paperSize="9" scale="75" orientation="landscape" r:id="rId1"/>
  <headerFooter alignWithMargins="0">
    <oddHeader xml:space="preserve">&amp;L
　             　町名　&amp;A
&amp;R
</oddHeader>
  </headerFooter>
  <ignoredErrors>
    <ignoredError sqref="B2" numberStoredAsText="1"/>
    <ignoredError sqref="L3:L54 W2:W5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42</vt:i4>
      </vt:variant>
      <vt:variant>
        <vt:lpstr>名前付き一覧</vt:lpstr>
      </vt:variant>
      <vt:variant>
        <vt:i4>10</vt:i4>
      </vt:variant>
    </vt:vector>
  </HeadingPairs>
  <TitlesOfParts>
    <vt:vector size="52" baseType="lpstr">
      <vt:lpstr>人口動態</vt:lpstr>
      <vt:lpstr>人口動態、総数推移</vt:lpstr>
      <vt:lpstr>人口の推移</vt:lpstr>
      <vt:lpstr>人口の推移－２</vt:lpstr>
      <vt:lpstr>図１　人口の推移</vt:lpstr>
      <vt:lpstr>外国人推移</vt:lpstr>
      <vt:lpstr>町丁別</vt:lpstr>
      <vt:lpstr>町丁別２</vt:lpstr>
      <vt:lpstr>町丁別推移</vt:lpstr>
      <vt:lpstr>町２</vt:lpstr>
      <vt:lpstr>町３</vt:lpstr>
      <vt:lpstr>年齢別人口</vt:lpstr>
      <vt:lpstr>年齢構成</vt:lpstr>
      <vt:lpstr>構成比</vt:lpstr>
      <vt:lpstr>年齢別推移</vt:lpstr>
      <vt:lpstr>年齢別推移２</vt:lpstr>
      <vt:lpstr>特殊年齢</vt:lpstr>
      <vt:lpstr>特殊年齢推移</vt:lpstr>
      <vt:lpstr>特殊年齢推移２</vt:lpstr>
      <vt:lpstr>平均年齢</vt:lpstr>
      <vt:lpstr>下連雀（男）</vt:lpstr>
      <vt:lpstr>下連雀（女）</vt:lpstr>
      <vt:lpstr>牟礼（男）</vt:lpstr>
      <vt:lpstr>牟礼（女）</vt:lpstr>
      <vt:lpstr>井の頭（男）</vt:lpstr>
      <vt:lpstr>井の頭（女）</vt:lpstr>
      <vt:lpstr>中原（男）</vt:lpstr>
      <vt:lpstr>中原（女）</vt:lpstr>
      <vt:lpstr>北野（男）</vt:lpstr>
      <vt:lpstr>北野（女）</vt:lpstr>
      <vt:lpstr>新川（男）</vt:lpstr>
      <vt:lpstr>新川（女）</vt:lpstr>
      <vt:lpstr>上連雀（男）</vt:lpstr>
      <vt:lpstr>上連雀（女）</vt:lpstr>
      <vt:lpstr>井口（男）</vt:lpstr>
      <vt:lpstr>井口（女）</vt:lpstr>
      <vt:lpstr>深大寺（男）</vt:lpstr>
      <vt:lpstr>深大寺（女）</vt:lpstr>
      <vt:lpstr>野崎（男）</vt:lpstr>
      <vt:lpstr>野崎（女）</vt:lpstr>
      <vt:lpstr>大沢（男）</vt:lpstr>
      <vt:lpstr>大沢（女）</vt:lpstr>
      <vt:lpstr>構成比!Print_Area</vt:lpstr>
      <vt:lpstr>人口の推移!Print_Area</vt:lpstr>
      <vt:lpstr>'人口の推移－２'!Print_Area</vt:lpstr>
      <vt:lpstr>町丁別!Print_Area</vt:lpstr>
      <vt:lpstr>特殊年齢!Print_Area</vt:lpstr>
      <vt:lpstr>特殊年齢推移!Print_Area</vt:lpstr>
      <vt:lpstr>特殊年齢推移２!Print_Area</vt:lpstr>
      <vt:lpstr>年齢構成!Print_Area</vt:lpstr>
      <vt:lpstr>年齢別人口!Print_Area</vt:lpstr>
      <vt:lpstr>平均年齢!Print_Area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青木 涼子</cp:lastModifiedBy>
  <cp:lastPrinted>2021-03-01T07:38:33Z</cp:lastPrinted>
  <dcterms:created xsi:type="dcterms:W3CDTF">2004-05-12T04:02:28Z</dcterms:created>
  <dcterms:modified xsi:type="dcterms:W3CDTF">2021-05-18T03:07:07Z</dcterms:modified>
</cp:coreProperties>
</file>