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Difilv01\三鷹市\部_課フォルダ\課2\地域福祉課\01_地域福祉係\00000000_共通\97_オープンデータ\令和６年度\03_公開用データ\"/>
    </mc:Choice>
  </mc:AlternateContent>
  <bookViews>
    <workbookView xWindow="-120" yWindow="-120" windowWidth="29040" windowHeight="15720" tabRatio="897" xr2:uid="{00000000-000D-0000-FFFF-FFFF00000000}"/>
  </bookViews>
  <sheets>
    <sheet name="目次" sheetId="1" r:id="rId1"/>
    <sheet name="介護1" sheetId="27" r:id="rId2"/>
    <sheet name="介護2" sheetId="10" r:id="rId3"/>
    <sheet name="介護3" sheetId="11" r:id="rId4"/>
    <sheet name="介護4" sheetId="28" r:id="rId5"/>
    <sheet name="介護5" sheetId="29" r:id="rId6"/>
    <sheet name="介護6" sheetId="30" r:id="rId7"/>
    <sheet name="介護7" sheetId="31" r:id="rId8"/>
    <sheet name="介護8" sheetId="32" r:id="rId9"/>
  </sheets>
  <definedNames>
    <definedName name="_xlnm.Print_Area" localSheetId="3">介護3!$A$2:$P$39</definedName>
    <definedName name="_xlnm.Print_Area" localSheetId="5">介護5!$A$1:$L$22</definedName>
    <definedName name="Z_01432A6A_75BC_44A5_8B8F_BBCDF099F9F5_.wvu.PrintArea" localSheetId="3" hidden="1">介護3!$A$2:$P$38</definedName>
    <definedName name="Z_01432A6A_75BC_44A5_8B8F_BBCDF099F9F5_.wvu.PrintArea" localSheetId="5" hidden="1">介護5!$A$1:$L$22</definedName>
    <definedName name="Z_01432A6A_75BC_44A5_8B8F_BBCDF099F9F5_.wvu.PrintArea" localSheetId="8" hidden="1">介護8!$A$1:$N$9</definedName>
    <definedName name="Z_380BADEB_6BE9_4D34_AA16_466EAC0C9C5F_.wvu.PrintArea" localSheetId="3" hidden="1">介護3!$A$2:$P$38</definedName>
    <definedName name="Z_380BADEB_6BE9_4D34_AA16_466EAC0C9C5F_.wvu.PrintArea" localSheetId="5" hidden="1">介護5!$A$1:$L$22</definedName>
    <definedName name="Z_380BADEB_6BE9_4D34_AA16_466EAC0C9C5F_.wvu.PrintArea" localSheetId="8" hidden="1">介護8!$A$1:$N$9</definedName>
    <definedName name="Z_4E8F78F7_447A_4090_92A0_A924D30E87DA_.wvu.PrintArea" localSheetId="3" hidden="1">介護3!$A$2:$P$38</definedName>
    <definedName name="Z_4E8F78F7_447A_4090_92A0_A924D30E87DA_.wvu.PrintArea" localSheetId="5" hidden="1">介護5!$A$1:$L$22</definedName>
    <definedName name="Z_4E8F78F7_447A_4090_92A0_A924D30E87DA_.wvu.PrintArea" localSheetId="8" hidden="1">介護8!$A$1:$N$9</definedName>
    <definedName name="Z_6BB7537B_1545_4E74_B703_DFED84909117_.wvu.PrintArea" localSheetId="3" hidden="1">介護3!$A$2:$P$38</definedName>
    <definedName name="Z_6BB7537B_1545_4E74_B703_DFED84909117_.wvu.PrintArea" localSheetId="5" hidden="1">介護5!$A$1:$L$22</definedName>
    <definedName name="Z_6BB7537B_1545_4E74_B703_DFED84909117_.wvu.PrintArea" localSheetId="8" hidden="1">介護8!$A$1:$N$9</definedName>
    <definedName name="Z_74676B84_32D7_4C0F_B1D1_1B3516F697BF_.wvu.PrintArea" localSheetId="3" hidden="1">介護3!$A$2:$P$38</definedName>
    <definedName name="Z_74676B84_32D7_4C0F_B1D1_1B3516F697BF_.wvu.PrintArea" localSheetId="5" hidden="1">介護5!$A$1:$L$22</definedName>
    <definedName name="Z_74676B84_32D7_4C0F_B1D1_1B3516F697BF_.wvu.PrintArea" localSheetId="8" hidden="1">介護8!$A$1:$N$9</definedName>
    <definedName name="Z_79ED1021_932E_4285_8385_1983162146F0_.wvu.PrintArea" localSheetId="3" hidden="1">介護3!$A$2:$P$38</definedName>
    <definedName name="Z_79ED1021_932E_4285_8385_1983162146F0_.wvu.PrintArea" localSheetId="5" hidden="1">介護5!$A$1:$L$22</definedName>
    <definedName name="Z_79ED1021_932E_4285_8385_1983162146F0_.wvu.PrintArea" localSheetId="8" hidden="1">介護8!$A$1:$N$9</definedName>
    <definedName name="Z_8DEA5A7F_97E3_4784_A911_275CEF11549D_.wvu.PrintArea" localSheetId="3" hidden="1">介護3!$A$2:$P$38</definedName>
    <definedName name="Z_8DEA5A7F_97E3_4784_A911_275CEF11549D_.wvu.PrintArea" localSheetId="5" hidden="1">介護5!$A$1:$L$22</definedName>
    <definedName name="Z_8DEA5A7F_97E3_4784_A911_275CEF11549D_.wvu.PrintArea" localSheetId="8" hidden="1">介護8!$A$1:$N$9</definedName>
    <definedName name="Z_DF10DA8A_AE5D_4BDF_9DF1_74FA84E8FBD7_.wvu.PrintArea" localSheetId="3" hidden="1">介護3!$A$2:$P$38</definedName>
    <definedName name="Z_DF10DA8A_AE5D_4BDF_9DF1_74FA84E8FBD7_.wvu.PrintArea" localSheetId="5" hidden="1">介護5!$A$1:$L$22</definedName>
    <definedName name="Z_DF10DA8A_AE5D_4BDF_9DF1_74FA84E8FBD7_.wvu.PrintArea" localSheetId="8" hidden="1">介護8!$A$1:$N$9</definedName>
  </definedNames>
  <calcPr calcId="191029"/>
  <customWorkbookViews>
    <customWorkbookView name="栗原　純子 - 個人用ビュー" guid="{01432A6A-75BC-44A5-8B8F-BBCDF099F9F5}" mergeInterval="0" personalView="1" maximized="1" windowWidth="1362" windowHeight="534" tabRatio="897" activeSheetId="2"/>
    <customWorkbookView name="茂木 勝俊 - 個人用ビュー" guid="{6BB7537B-1545-4E74-B703-DFED84909117}" mergeInterval="0" personalView="1" maximized="1" windowWidth="1362" windowHeight="534" tabRatio="897" activeSheetId="12"/>
    <customWorkbookView name="小林 美奈子 - 個人用ビュー" guid="{1CBDCDC9-EEBC-4C78-8079-537915392559}" mergeInterval="0" personalView="1" maximized="1" windowWidth="1362" windowHeight="534" tabRatio="897" activeSheetId="5"/>
    <customWorkbookView name="曽根 貴美子 - 個人用ビュー" guid="{79ED1021-932E-4285-8385-1983162146F0}" mergeInterval="0" personalView="1" maximized="1" windowWidth="1362" windowHeight="534" tabRatio="897" activeSheetId="9"/>
    <customWorkbookView name="伊藤 力 - 個人用ビュー" guid="{74676B84-32D7-4C0F-B1D1-1B3516F697BF}" mergeInterval="0" personalView="1" maximized="1" windowWidth="1362" windowHeight="498" tabRatio="897" activeSheetId="8"/>
    <customWorkbookView name="轟 孝利 - 個人用ビュー" guid="{8DEA5A7F-97E3-4784-A911-275CEF11549D}" mergeInterval="0" personalView="1" maximized="1" windowWidth="1362" windowHeight="534" tabRatio="897" activeSheetId="5"/>
    <customWorkbookView name="UK - 個人用ビュー" guid="{2E5066E1-897D-4D5B-9365-B51BD02C33B6}" mergeInterval="0" personalView="1" maximized="1" windowWidth="1362" windowHeight="550" tabRatio="897" activeSheetId="3" showComments="commIndAndComment"/>
    <customWorkbookView name="永井 華恵 - 個人用ビュー" guid="{380BADEB-6BE9-4D34-AA16-466EAC0C9C5F}" mergeInterval="0" personalView="1" maximized="1" windowWidth="1362" windowHeight="534" tabRatio="897" activeSheetId="1"/>
    <customWorkbookView name="鈴木 太史 - 個人用ビュー" guid="{63735779-D376-4055-A571-79D604E6A4C3}" mergeInterval="0" personalView="1" maximized="1" windowWidth="1362" windowHeight="534" tabRatio="897" activeSheetId="4"/>
    <customWorkbookView name="雨倉 雅巳 - 個人用ビュー" guid="{DF10DA8A-AE5D-4BDF-9DF1-74FA84E8FBD7}" mergeInterval="0" personalView="1" maximized="1" windowWidth="1362" windowHeight="426" tabRatio="897" activeSheetId="11"/>
    <customWorkbookView name="企画部情報推進課 - 個人用ビュー" guid="{AFBDFD76-953D-42F9-862D-35678ABA4D0E}" mergeInterval="0" personalView="1" maximized="1" xWindow="1" yWindow="1" windowWidth="1362" windowHeight="537" tabRatio="897" activeSheetId="2" showComments="commIndAndComment"/>
    <customWorkbookView name="人見 友子 - 個人用ビュー" guid="{4E8F78F7-447A-4090-92A0-A924D30E87DA}" mergeInterval="0" personalView="1" maximized="1" windowWidth="1362" windowHeight="534" tabRatio="89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1" l="1"/>
  <c r="N38" i="11"/>
  <c r="P38" i="11"/>
  <c r="P37" i="11"/>
  <c r="P36" i="11"/>
  <c r="P35" i="11"/>
  <c r="P34" i="11"/>
  <c r="P33" i="11"/>
  <c r="P32" i="11"/>
  <c r="P31" i="11"/>
  <c r="P5" i="30"/>
  <c r="O5" i="30"/>
  <c r="O11" i="30"/>
  <c r="L12" i="11"/>
  <c r="O19" i="31"/>
  <c r="N19" i="31"/>
  <c r="O13" i="31"/>
  <c r="N13" i="31"/>
  <c r="P13" i="31"/>
  <c r="P19" i="31"/>
  <c r="P11" i="30"/>
  <c r="L11" i="30"/>
  <c r="C38" i="11"/>
  <c r="J8" i="32"/>
  <c r="I8" i="32"/>
  <c r="H8" i="32"/>
  <c r="G8" i="32"/>
  <c r="M28" i="31"/>
  <c r="L28" i="31"/>
  <c r="K28" i="31"/>
  <c r="M27" i="31"/>
  <c r="M26" i="31"/>
  <c r="M25" i="31"/>
  <c r="M24" i="31"/>
  <c r="J28" i="31"/>
  <c r="I28" i="31"/>
  <c r="H28" i="31"/>
  <c r="J27" i="31"/>
  <c r="J26" i="31"/>
  <c r="J25" i="31"/>
  <c r="J24" i="31"/>
  <c r="G28" i="31"/>
  <c r="F28" i="31"/>
  <c r="E28" i="31"/>
  <c r="G27" i="31"/>
  <c r="G26" i="31"/>
  <c r="G25" i="31"/>
  <c r="G24" i="31"/>
  <c r="D28" i="31"/>
  <c r="C28" i="31"/>
  <c r="B28" i="31"/>
  <c r="D27" i="31"/>
  <c r="D26" i="31"/>
  <c r="D25" i="31"/>
  <c r="D24" i="31"/>
  <c r="L19" i="31"/>
  <c r="K19" i="31"/>
  <c r="M19" i="31"/>
  <c r="M18" i="31"/>
  <c r="I19" i="31"/>
  <c r="H19" i="31"/>
  <c r="J19" i="31"/>
  <c r="J18" i="31"/>
  <c r="F19" i="31"/>
  <c r="E19" i="31"/>
  <c r="G19" i="31"/>
  <c r="G18" i="31"/>
  <c r="C19" i="31"/>
  <c r="B19" i="31"/>
  <c r="D19" i="31"/>
  <c r="D18" i="31"/>
  <c r="L13" i="31"/>
  <c r="K13" i="31"/>
  <c r="M13" i="31"/>
  <c r="M12" i="31"/>
  <c r="M11" i="31"/>
  <c r="M10" i="31"/>
  <c r="M9" i="31"/>
  <c r="M8" i="31"/>
  <c r="M7" i="31"/>
  <c r="M6" i="31"/>
  <c r="I13" i="31"/>
  <c r="H13" i="31"/>
  <c r="J13" i="31"/>
  <c r="J12" i="31"/>
  <c r="J11" i="31"/>
  <c r="J10" i="31"/>
  <c r="J9" i="31"/>
  <c r="J8" i="31"/>
  <c r="J7" i="31"/>
  <c r="J6" i="31"/>
  <c r="G13" i="31"/>
  <c r="F13" i="31"/>
  <c r="E13" i="31"/>
  <c r="G12" i="31"/>
  <c r="G11" i="31"/>
  <c r="G10" i="31"/>
  <c r="G9" i="31"/>
  <c r="G8" i="31"/>
  <c r="G7" i="31"/>
  <c r="G6" i="31"/>
  <c r="C13" i="31"/>
  <c r="B13" i="31"/>
  <c r="D13" i="31"/>
  <c r="D12" i="31"/>
  <c r="D11" i="31"/>
  <c r="D10" i="31"/>
  <c r="D9" i="31"/>
  <c r="D8" i="31"/>
  <c r="D7" i="31"/>
  <c r="D6" i="31"/>
  <c r="M24" i="30"/>
  <c r="N24" i="30"/>
  <c r="L24" i="30"/>
  <c r="N23" i="30"/>
  <c r="N22" i="30"/>
  <c r="N21" i="30"/>
  <c r="N20" i="30"/>
  <c r="N19" i="30"/>
  <c r="N18" i="30"/>
  <c r="J24" i="30"/>
  <c r="K24" i="30"/>
  <c r="I24" i="30"/>
  <c r="K23" i="30"/>
  <c r="K22" i="30"/>
  <c r="K21" i="30"/>
  <c r="K20" i="30"/>
  <c r="K19" i="30"/>
  <c r="K18" i="30"/>
  <c r="G24" i="30"/>
  <c r="H24" i="30"/>
  <c r="F24" i="30"/>
  <c r="H23" i="30"/>
  <c r="H22" i="30"/>
  <c r="H21" i="30"/>
  <c r="H20" i="30"/>
  <c r="H19" i="30"/>
  <c r="H18" i="30"/>
  <c r="D24" i="30"/>
  <c r="C24" i="30"/>
  <c r="E24" i="30"/>
  <c r="E23" i="30"/>
  <c r="E22" i="30"/>
  <c r="E21" i="30"/>
  <c r="E20" i="30"/>
  <c r="E19" i="30"/>
  <c r="E18" i="30"/>
  <c r="M11" i="30"/>
  <c r="N11" i="30"/>
  <c r="N10" i="30"/>
  <c r="N9" i="30"/>
  <c r="N8" i="30"/>
  <c r="N7" i="30"/>
  <c r="N6" i="30"/>
  <c r="N5" i="30"/>
  <c r="J11" i="30"/>
  <c r="I11" i="30"/>
  <c r="K11" i="30"/>
  <c r="K10" i="30"/>
  <c r="K9" i="30"/>
  <c r="K8" i="30"/>
  <c r="K7" i="30"/>
  <c r="K6" i="30"/>
  <c r="K5" i="30"/>
  <c r="H10" i="30"/>
  <c r="H9" i="30"/>
  <c r="H8" i="30"/>
  <c r="H7" i="30"/>
  <c r="H6" i="30"/>
  <c r="G5" i="30"/>
  <c r="G11" i="30"/>
  <c r="H11" i="30"/>
  <c r="F5" i="30"/>
  <c r="H5" i="30"/>
  <c r="F11" i="30"/>
  <c r="E10" i="30"/>
  <c r="E9" i="30"/>
  <c r="E8" i="30"/>
  <c r="E7" i="30"/>
  <c r="E6" i="30"/>
  <c r="E5" i="30"/>
  <c r="I21" i="29"/>
  <c r="J13" i="29"/>
  <c r="J21" i="29"/>
  <c r="I13" i="29"/>
  <c r="H17" i="29"/>
  <c r="H21" i="29"/>
  <c r="G17" i="29"/>
  <c r="G21" i="29"/>
  <c r="H13" i="29"/>
  <c r="G13" i="29"/>
  <c r="F17" i="29"/>
  <c r="E17" i="29"/>
  <c r="F7" i="29"/>
  <c r="E7" i="29"/>
  <c r="F5" i="29"/>
  <c r="F13" i="29"/>
  <c r="F21" i="29"/>
  <c r="E5" i="29"/>
  <c r="E13" i="29"/>
  <c r="E21" i="29"/>
  <c r="D13" i="29"/>
  <c r="D21" i="29"/>
  <c r="C13" i="29"/>
  <c r="C21" i="29"/>
  <c r="K32" i="28"/>
  <c r="J32" i="28"/>
  <c r="K26" i="28"/>
  <c r="K35" i="28"/>
  <c r="K37" i="28"/>
  <c r="J26" i="28"/>
  <c r="J35" i="28"/>
  <c r="J37" i="28"/>
  <c r="I32" i="28"/>
  <c r="H32" i="28"/>
  <c r="I26" i="28"/>
  <c r="I35" i="28"/>
  <c r="I37" i="28"/>
  <c r="H26" i="28"/>
  <c r="H35" i="28"/>
  <c r="H37" i="28"/>
  <c r="G35" i="28"/>
  <c r="G37" i="28"/>
  <c r="G32" i="28"/>
  <c r="F32" i="28"/>
  <c r="G26" i="28"/>
  <c r="F26" i="28"/>
  <c r="F35" i="28"/>
  <c r="F37" i="28"/>
  <c r="E35" i="28"/>
  <c r="E37" i="28"/>
  <c r="E32" i="28"/>
  <c r="D32" i="28"/>
  <c r="D35" i="28"/>
  <c r="D37" i="28"/>
  <c r="L38" i="11"/>
  <c r="K38" i="11"/>
  <c r="M38" i="11"/>
  <c r="M37" i="11"/>
  <c r="M36" i="11"/>
  <c r="M35" i="11"/>
  <c r="M34" i="11"/>
  <c r="M33" i="11"/>
  <c r="M32" i="11"/>
  <c r="M31" i="11"/>
  <c r="I38" i="11"/>
  <c r="H38" i="11"/>
  <c r="J38" i="11" s="1"/>
  <c r="J37" i="11"/>
  <c r="J36" i="11"/>
  <c r="J35" i="11"/>
  <c r="J34" i="11"/>
  <c r="J33" i="11"/>
  <c r="J32" i="11"/>
  <c r="J31" i="11"/>
  <c r="F38" i="11"/>
  <c r="E38" i="11"/>
  <c r="G38" i="11" s="1"/>
  <c r="G37" i="11"/>
  <c r="G36" i="11"/>
  <c r="G35" i="11"/>
  <c r="G34" i="11"/>
  <c r="G33" i="11"/>
  <c r="G32" i="11"/>
  <c r="G31" i="11"/>
  <c r="B38" i="11"/>
  <c r="D38" i="11" s="1"/>
  <c r="D37" i="11"/>
  <c r="D36" i="11"/>
  <c r="D35" i="11"/>
  <c r="D34" i="11"/>
  <c r="D33" i="11"/>
  <c r="D32" i="11"/>
  <c r="D31" i="11"/>
  <c r="J19" i="11"/>
  <c r="J18" i="11"/>
  <c r="J17" i="11"/>
  <c r="J16" i="11"/>
  <c r="J15" i="11"/>
  <c r="J14" i="11"/>
  <c r="J13" i="11"/>
  <c r="J12" i="11"/>
  <c r="H19" i="11"/>
  <c r="H18" i="11"/>
  <c r="H17" i="11"/>
  <c r="H16" i="11"/>
  <c r="H15" i="11"/>
  <c r="H14" i="11"/>
  <c r="H13" i="11"/>
  <c r="H12" i="11"/>
  <c r="F19" i="11"/>
  <c r="F18" i="11"/>
  <c r="F16" i="11"/>
  <c r="F15" i="11"/>
  <c r="F14" i="11"/>
  <c r="F13" i="11"/>
  <c r="F12" i="11"/>
  <c r="D19" i="11"/>
  <c r="D18" i="11"/>
  <c r="D17" i="11"/>
  <c r="D16" i="11"/>
  <c r="D15" i="11"/>
  <c r="D14" i="11"/>
  <c r="D12" i="11"/>
  <c r="C10" i="10"/>
  <c r="C8" i="10"/>
  <c r="P24" i="27"/>
  <c r="E21" i="10"/>
  <c r="E20" i="10"/>
  <c r="E19" i="10"/>
  <c r="E18" i="10"/>
  <c r="E17" i="10"/>
  <c r="H17" i="10"/>
  <c r="H20" i="10"/>
  <c r="H18" i="10"/>
  <c r="K6" i="10"/>
  <c r="G19" i="10"/>
  <c r="G21" i="10" s="1"/>
  <c r="F19" i="10"/>
  <c r="F21" i="10" s="1"/>
  <c r="J10" i="10"/>
  <c r="I10" i="10"/>
  <c r="G10" i="10"/>
  <c r="F10" i="10"/>
  <c r="D10" i="10"/>
  <c r="E10" i="10"/>
  <c r="D21" i="10"/>
  <c r="C21" i="10"/>
  <c r="D19" i="10"/>
  <c r="C19" i="10"/>
  <c r="J8" i="10"/>
  <c r="I8" i="10"/>
  <c r="G8" i="10"/>
  <c r="F8" i="10"/>
  <c r="D8" i="10"/>
  <c r="E8" i="10"/>
  <c r="K9" i="10"/>
  <c r="K7" i="10"/>
  <c r="H9" i="10"/>
  <c r="H7" i="10"/>
  <c r="H6" i="10"/>
  <c r="E9" i="10"/>
  <c r="E7" i="10"/>
  <c r="E6" i="10"/>
  <c r="M24" i="27"/>
  <c r="L24" i="27"/>
  <c r="K24" i="27"/>
  <c r="J24" i="27"/>
  <c r="I24" i="27"/>
  <c r="H24" i="27"/>
  <c r="G24" i="27"/>
  <c r="F24" i="27"/>
  <c r="E24" i="27"/>
  <c r="D24" i="27"/>
  <c r="C24" i="27"/>
  <c r="B24" i="27"/>
  <c r="O24" i="30"/>
  <c r="P24" i="30"/>
  <c r="Q24" i="30"/>
  <c r="Q5" i="30"/>
  <c r="L13" i="11"/>
  <c r="K8" i="32"/>
  <c r="Q23" i="30"/>
  <c r="Q22" i="30"/>
  <c r="Q21" i="30"/>
  <c r="Q20" i="30"/>
  <c r="Q19" i="30"/>
  <c r="Q18" i="30"/>
  <c r="Q10" i="30"/>
  <c r="Q9" i="30"/>
  <c r="Q8" i="30"/>
  <c r="Q7" i="30"/>
  <c r="Q6" i="30"/>
  <c r="D11" i="30"/>
  <c r="C11" i="30"/>
  <c r="E11" i="30"/>
  <c r="L13" i="29"/>
  <c r="L21" i="29"/>
  <c r="K13" i="29"/>
  <c r="K21" i="29"/>
  <c r="M32" i="28"/>
  <c r="L32" i="28"/>
  <c r="M26" i="28"/>
  <c r="M35" i="28"/>
  <c r="M37" i="28"/>
  <c r="L26" i="28"/>
  <c r="L35" i="28"/>
  <c r="L37" i="28"/>
  <c r="E26" i="28"/>
  <c r="D26" i="28"/>
  <c r="L19" i="11"/>
  <c r="L18" i="11"/>
  <c r="L17" i="11"/>
  <c r="L16" i="11"/>
  <c r="L15" i="11"/>
  <c r="L14" i="11"/>
  <c r="O24" i="27"/>
  <c r="N24" i="27"/>
  <c r="P27" i="31"/>
  <c r="P26" i="31"/>
  <c r="P25" i="31"/>
  <c r="P24" i="31"/>
  <c r="O28" i="31"/>
  <c r="N28" i="31"/>
  <c r="P12" i="31"/>
  <c r="P11" i="31"/>
  <c r="P10" i="31"/>
  <c r="P9" i="31"/>
  <c r="P8" i="31"/>
  <c r="P7" i="31"/>
  <c r="P6" i="31"/>
  <c r="P18" i="31"/>
  <c r="H10" i="10"/>
  <c r="K8" i="10"/>
  <c r="K10" i="10"/>
  <c r="H8" i="10"/>
  <c r="P28" i="31"/>
  <c r="Q11" i="30"/>
  <c r="H21" i="10" l="1"/>
  <c r="H19" i="10"/>
</calcChain>
</file>

<file path=xl/sharedStrings.xml><?xml version="1.0" encoding="utf-8"?>
<sst xmlns="http://schemas.openxmlformats.org/spreadsheetml/2006/main" count="450" uniqueCount="251">
  <si>
    <t>目次</t>
    <rPh sb="0" eb="2">
      <t>モクジ</t>
    </rPh>
    <phoneticPr fontId="3"/>
  </si>
  <si>
    <t>合計</t>
    <rPh sb="0" eb="2">
      <t>ゴウケイ</t>
    </rPh>
    <phoneticPr fontId="3"/>
  </si>
  <si>
    <t>その他</t>
    <rPh sb="2" eb="3">
      <t>タ</t>
    </rPh>
    <phoneticPr fontId="3"/>
  </si>
  <si>
    <t>････････　</t>
    <phoneticPr fontId="3"/>
  </si>
  <si>
    <t>････････</t>
    <phoneticPr fontId="3"/>
  </si>
  <si>
    <t>特別徴収者</t>
    <rPh sb="0" eb="2">
      <t>トクベツ</t>
    </rPh>
    <rPh sb="2" eb="5">
      <t>チョウシュウシャ</t>
    </rPh>
    <phoneticPr fontId="6"/>
  </si>
  <si>
    <t>普通徴収者</t>
    <rPh sb="0" eb="2">
      <t>フツウ</t>
    </rPh>
    <rPh sb="2" eb="5">
      <t>チョウシュウシャ</t>
    </rPh>
    <phoneticPr fontId="6"/>
  </si>
  <si>
    <t>（内併徴者数）</t>
    <rPh sb="1" eb="2">
      <t>ウチ</t>
    </rPh>
    <rPh sb="2" eb="3">
      <t>ヘイセツ</t>
    </rPh>
    <rPh sb="3" eb="4">
      <t>チョウシュウ</t>
    </rPh>
    <rPh sb="4" eb="5">
      <t>シャ</t>
    </rPh>
    <rPh sb="5" eb="6">
      <t>カズ</t>
    </rPh>
    <phoneticPr fontId="6"/>
  </si>
  <si>
    <t>第１段階</t>
    <rPh sb="0" eb="1">
      <t>ダイ</t>
    </rPh>
    <rPh sb="2" eb="4">
      <t>ダンカイ</t>
    </rPh>
    <phoneticPr fontId="6"/>
  </si>
  <si>
    <t>第２段階</t>
    <rPh sb="0" eb="1">
      <t>ダイ</t>
    </rPh>
    <rPh sb="2" eb="4">
      <t>ダンカイ</t>
    </rPh>
    <phoneticPr fontId="6"/>
  </si>
  <si>
    <t>第３段階</t>
    <rPh sb="0" eb="1">
      <t>ダイ</t>
    </rPh>
    <rPh sb="2" eb="4">
      <t>ダンカイ</t>
    </rPh>
    <phoneticPr fontId="6"/>
  </si>
  <si>
    <t>第４段階</t>
    <rPh sb="0" eb="1">
      <t>ダイ</t>
    </rPh>
    <rPh sb="2" eb="4">
      <t>ダンカイ</t>
    </rPh>
    <phoneticPr fontId="6"/>
  </si>
  <si>
    <t>第５段階</t>
    <rPh sb="0" eb="1">
      <t>ダイ</t>
    </rPh>
    <rPh sb="2" eb="4">
      <t>ダンカイ</t>
    </rPh>
    <phoneticPr fontId="6"/>
  </si>
  <si>
    <t>現年度分</t>
    <rPh sb="0" eb="3">
      <t>ゲンネンド</t>
    </rPh>
    <rPh sb="3" eb="4">
      <t>ブン</t>
    </rPh>
    <phoneticPr fontId="6"/>
  </si>
  <si>
    <t>計</t>
    <rPh sb="0" eb="1">
      <t>ケイ</t>
    </rPh>
    <phoneticPr fontId="6"/>
  </si>
  <si>
    <t>滞納繰越分</t>
    <rPh sb="0" eb="2">
      <t>タイノウ</t>
    </rPh>
    <rPh sb="2" eb="4">
      <t>クリコシ</t>
    </rPh>
    <rPh sb="4" eb="5">
      <t>ブン</t>
    </rPh>
    <phoneticPr fontId="6"/>
  </si>
  <si>
    <t>第１号被保険者</t>
  </si>
  <si>
    <t>第2号被保険者</t>
  </si>
  <si>
    <t>訪問通所      サービス</t>
  </si>
  <si>
    <t>福祉用具貸与</t>
  </si>
  <si>
    <t>短期入所     サービス</t>
  </si>
  <si>
    <t>療養介護（老健）</t>
  </si>
  <si>
    <t>居宅療養管理指導</t>
  </si>
  <si>
    <t>居宅サービス合計　　　　①</t>
  </si>
  <si>
    <t>施設サ―ビス</t>
  </si>
  <si>
    <t>施設　　   　サービス</t>
  </si>
  <si>
    <t>介護老人福祉施設</t>
  </si>
  <si>
    <t>介護老人保健施設</t>
  </si>
  <si>
    <t>介護療養型医療施設</t>
  </si>
  <si>
    <t>食事費用</t>
  </si>
  <si>
    <t>介護保険第１号被保険者状況</t>
    <rPh sb="0" eb="4">
      <t>カイゴホケン</t>
    </rPh>
    <rPh sb="4" eb="5">
      <t>ダイ</t>
    </rPh>
    <rPh sb="6" eb="7">
      <t>ゴウ</t>
    </rPh>
    <rPh sb="7" eb="11">
      <t>ヒホケンシャ</t>
    </rPh>
    <rPh sb="11" eb="13">
      <t>ジョウキョウ</t>
    </rPh>
    <phoneticPr fontId="6"/>
  </si>
  <si>
    <t>介護保険第１号被保険者保険料収納状況</t>
    <rPh sb="0" eb="4">
      <t>カイゴホケン</t>
    </rPh>
    <rPh sb="4" eb="5">
      <t>ダイ</t>
    </rPh>
    <rPh sb="6" eb="7">
      <t>ゴウ</t>
    </rPh>
    <rPh sb="7" eb="11">
      <t>ヒホケンシャ</t>
    </rPh>
    <rPh sb="11" eb="14">
      <t>ホケンリョウ</t>
    </rPh>
    <rPh sb="14" eb="16">
      <t>シュウノウ</t>
    </rPh>
    <rPh sb="16" eb="18">
      <t>ジョウキョウ</t>
    </rPh>
    <phoneticPr fontId="6"/>
  </si>
  <si>
    <t>居宅サービス</t>
  </si>
  <si>
    <t>福祉用具購入費</t>
  </si>
  <si>
    <t>高額介護サービス費</t>
  </si>
  <si>
    <t>福祉用具貸与</t>
    <phoneticPr fontId="3"/>
  </si>
  <si>
    <t>施設サービス</t>
  </si>
  <si>
    <t>審査支払手数料</t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</si>
  <si>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</si>
  <si>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</si>
  <si>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</si>
  <si>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</si>
  <si>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</si>
  <si>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</si>
  <si>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</si>
  <si>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"/>
  </si>
  <si>
    <t>介護保険サービス受給者数</t>
    <rPh sb="8" eb="11">
      <t>ジュキュウシャ</t>
    </rPh>
    <rPh sb="11" eb="12">
      <t>スウ</t>
    </rPh>
    <phoneticPr fontId="7"/>
  </si>
  <si>
    <t>介護保険給付額実績表　（①　現物給付分）</t>
    <rPh sb="14" eb="16">
      <t>ゲンブツ</t>
    </rPh>
    <rPh sb="16" eb="18">
      <t>キュウフ</t>
    </rPh>
    <rPh sb="18" eb="19">
      <t>ブン</t>
    </rPh>
    <phoneticPr fontId="7"/>
  </si>
  <si>
    <t>介護保険給付額実績表　（③　保険給付費合計）</t>
    <rPh sb="14" eb="16">
      <t>ホケン</t>
    </rPh>
    <rPh sb="16" eb="18">
      <t>キュウフ</t>
    </rPh>
    <rPh sb="18" eb="19">
      <t>ヒ</t>
    </rPh>
    <rPh sb="19" eb="21">
      <t>ゴウケイ</t>
    </rPh>
    <phoneticPr fontId="7"/>
  </si>
  <si>
    <t>合　計</t>
    <rPh sb="0" eb="1">
      <t>ゴウ</t>
    </rPh>
    <rPh sb="2" eb="3">
      <t>ケイ</t>
    </rPh>
    <phoneticPr fontId="3"/>
  </si>
  <si>
    <t>件  数</t>
    <phoneticPr fontId="3"/>
  </si>
  <si>
    <t>金  額</t>
    <phoneticPr fontId="3"/>
  </si>
  <si>
    <t>①　居宅介護（支援）サービス受給者</t>
    <rPh sb="2" eb="4">
      <t>キョタク</t>
    </rPh>
    <rPh sb="4" eb="6">
      <t>カイゴ</t>
    </rPh>
    <rPh sb="7" eb="9">
      <t>シエン</t>
    </rPh>
    <rPh sb="14" eb="17">
      <t>ジュキュウシャ</t>
    </rPh>
    <phoneticPr fontId="3"/>
  </si>
  <si>
    <t>合　計</t>
    <rPh sb="0" eb="1">
      <t>ゴウ</t>
    </rPh>
    <rPh sb="2" eb="3">
      <t>ケイ</t>
    </rPh>
    <phoneticPr fontId="6"/>
  </si>
  <si>
    <t>生活介護（特養）</t>
    <rPh sb="5" eb="7">
      <t>トクヨウ</t>
    </rPh>
    <phoneticPr fontId="3"/>
  </si>
  <si>
    <t>介護保険給付額実績表　（②　償還払給付分）</t>
    <rPh sb="14" eb="16">
      <t>ショウカン</t>
    </rPh>
    <rPh sb="16" eb="17">
      <t>バラ</t>
    </rPh>
    <rPh sb="17" eb="19">
      <t>キュウフ</t>
    </rPh>
    <rPh sb="19" eb="20">
      <t>ブン</t>
    </rPh>
    <phoneticPr fontId="7"/>
  </si>
  <si>
    <t>年度</t>
    <rPh sb="0" eb="1">
      <t>トシ</t>
    </rPh>
    <rPh sb="1" eb="2">
      <t>ド</t>
    </rPh>
    <phoneticPr fontId="3"/>
  </si>
  <si>
    <t>療養介護（療養型医療）</t>
    <rPh sb="7" eb="8">
      <t>カタ</t>
    </rPh>
    <rPh sb="8" eb="10">
      <t>イリョウ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</si>
  <si>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</si>
  <si>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</si>
  <si>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認定前取下げ</t>
    <rPh sb="0" eb="2">
      <t>ニンテイ</t>
    </rPh>
    <rPh sb="2" eb="3">
      <t>マエ</t>
    </rPh>
    <rPh sb="3" eb="5">
      <t>トリサ</t>
    </rPh>
    <phoneticPr fontId="3"/>
  </si>
  <si>
    <t>受給者転入</t>
    <rPh sb="0" eb="3">
      <t>ジュキュウシャ</t>
    </rPh>
    <rPh sb="3" eb="5">
      <t>テンニュウ</t>
    </rPh>
    <phoneticPr fontId="3"/>
  </si>
  <si>
    <t>要介護１</t>
    <phoneticPr fontId="3"/>
  </si>
  <si>
    <t>要介護２</t>
    <phoneticPr fontId="3"/>
  </si>
  <si>
    <t>要介護３</t>
    <phoneticPr fontId="3"/>
  </si>
  <si>
    <t>要介護４</t>
    <phoneticPr fontId="3"/>
  </si>
  <si>
    <t>要介護５</t>
    <phoneticPr fontId="3"/>
  </si>
  <si>
    <t>認定結果</t>
    <rPh sb="0" eb="1">
      <t>シノブ</t>
    </rPh>
    <rPh sb="1" eb="2">
      <t>サダム</t>
    </rPh>
    <rPh sb="2" eb="3">
      <t>ムスブ</t>
    </rPh>
    <rPh sb="3" eb="4">
      <t>ハタシ</t>
    </rPh>
    <phoneticPr fontId="3"/>
  </si>
  <si>
    <t>訪問調査終了</t>
    <rPh sb="0" eb="2">
      <t>ホウモン</t>
    </rPh>
    <rPh sb="4" eb="6">
      <t>シュウリョウ</t>
    </rPh>
    <phoneticPr fontId="3"/>
  </si>
  <si>
    <t>主治医意見書回収</t>
    <rPh sb="0" eb="3">
      <t>シュジイ</t>
    </rPh>
    <rPh sb="6" eb="8">
      <t>カイシュウ</t>
    </rPh>
    <phoneticPr fontId="3"/>
  </si>
  <si>
    <t>認定結果通知</t>
    <phoneticPr fontId="3"/>
  </si>
  <si>
    <t>要支援１</t>
    <rPh sb="0" eb="1">
      <t>ヨウ</t>
    </rPh>
    <rPh sb="1" eb="3">
      <t>シエン</t>
    </rPh>
    <phoneticPr fontId="3"/>
  </si>
  <si>
    <t>要支援２</t>
    <rPh sb="0" eb="1">
      <t>ヨウ</t>
    </rPh>
    <rPh sb="1" eb="3">
      <t>シエン</t>
    </rPh>
    <phoneticPr fontId="3"/>
  </si>
  <si>
    <t>認知症対応型通所介護</t>
    <rPh sb="0" eb="2">
      <t>ニンチ</t>
    </rPh>
    <rPh sb="2" eb="3">
      <t>ショウ</t>
    </rPh>
    <rPh sb="6" eb="8">
      <t>ツウショ</t>
    </rPh>
    <rPh sb="8" eb="10">
      <t>カイゴ</t>
    </rPh>
    <phoneticPr fontId="3"/>
  </si>
  <si>
    <t>第６段階</t>
    <rPh sb="0" eb="1">
      <t>ダイ</t>
    </rPh>
    <rPh sb="2" eb="4">
      <t>ダンカイ</t>
    </rPh>
    <phoneticPr fontId="6"/>
  </si>
  <si>
    <t>主治医意見書依頼</t>
    <rPh sb="0" eb="3">
      <t>シュジイ</t>
    </rPh>
    <rPh sb="6" eb="8">
      <t>イライ</t>
    </rPh>
    <phoneticPr fontId="3"/>
  </si>
  <si>
    <t>認定審査会開催</t>
    <rPh sb="0" eb="2">
      <t>ニンテイ</t>
    </rPh>
    <rPh sb="5" eb="7">
      <t>カイサイ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</si>
  <si>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</si>
  <si>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</si>
  <si>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③　施設介護サービス受給者</t>
    <rPh sb="2" eb="4">
      <t>シセツ</t>
    </rPh>
    <rPh sb="4" eb="6">
      <t>カイゴ</t>
    </rPh>
    <rPh sb="10" eb="13">
      <t>ジュキュウシャ</t>
    </rPh>
    <phoneticPr fontId="3"/>
  </si>
  <si>
    <t>地域密着型サービス</t>
    <rPh sb="0" eb="2">
      <t>チイキ</t>
    </rPh>
    <rPh sb="2" eb="5">
      <t>ミッチャクガタ</t>
    </rPh>
    <phoneticPr fontId="3"/>
  </si>
  <si>
    <t>②　地域密着型（介護予防）サービス受給者</t>
    <rPh sb="2" eb="4">
      <t>チイキ</t>
    </rPh>
    <rPh sb="4" eb="7">
      <t>ミッチャクガタ</t>
    </rPh>
    <rPh sb="8" eb="10">
      <t>カイゴ</t>
    </rPh>
    <rPh sb="10" eb="12">
      <t>ヨボウ</t>
    </rPh>
    <rPh sb="17" eb="20">
      <t>ジュキュウシャ</t>
    </rPh>
    <phoneticPr fontId="3"/>
  </si>
  <si>
    <t>認定申請数</t>
    <rPh sb="0" eb="2">
      <t>ニンテイ</t>
    </rPh>
    <rPh sb="2" eb="4">
      <t>シンセイ</t>
    </rPh>
    <phoneticPr fontId="3"/>
  </si>
  <si>
    <t>第７段階</t>
    <rPh sb="0" eb="1">
      <t>ダイ</t>
    </rPh>
    <rPh sb="2" eb="4">
      <t>ダンカイ</t>
    </rPh>
    <phoneticPr fontId="6"/>
  </si>
  <si>
    <t>第８段階</t>
    <rPh sb="0" eb="1">
      <t>ダイ</t>
    </rPh>
    <rPh sb="2" eb="4">
      <t>ダンカイ</t>
    </rPh>
    <phoneticPr fontId="6"/>
  </si>
  <si>
    <t>第９段階</t>
    <rPh sb="0" eb="1">
      <t>ダイ</t>
    </rPh>
    <rPh sb="2" eb="4">
      <t>ダンカイ</t>
    </rPh>
    <phoneticPr fontId="6"/>
  </si>
  <si>
    <t>第１０段階</t>
    <rPh sb="0" eb="1">
      <t>ダイ</t>
    </rPh>
    <rPh sb="3" eb="5">
      <t>ダンカイ</t>
    </rPh>
    <phoneticPr fontId="6"/>
  </si>
  <si>
    <t>第１１段階</t>
    <rPh sb="0" eb="1">
      <t>ダイ</t>
    </rPh>
    <rPh sb="3" eb="5">
      <t>ダンカイ</t>
    </rPh>
    <phoneticPr fontId="6"/>
  </si>
  <si>
    <t>高額医療合算介護サービス費</t>
    <rPh sb="2" eb="4">
      <t>イリョウ</t>
    </rPh>
    <rPh sb="4" eb="6">
      <t>ガッサン</t>
    </rPh>
    <rPh sb="6" eb="8">
      <t>カイゴ</t>
    </rPh>
    <phoneticPr fontId="3"/>
  </si>
  <si>
    <t>特定入所者
介護ｻｰﾋﾞｽ費</t>
    <rPh sb="0" eb="2">
      <t>トクテイ</t>
    </rPh>
    <rPh sb="2" eb="5">
      <t>ニュウショシャ</t>
    </rPh>
    <rPh sb="6" eb="8">
      <t>カイゴ</t>
    </rPh>
    <rPh sb="13" eb="14">
      <t>ヒ</t>
    </rPh>
    <phoneticPr fontId="3"/>
  </si>
  <si>
    <t>高額医療合算
介護ｻｰﾋﾞｽ費</t>
    <rPh sb="0" eb="2">
      <t>コウガク</t>
    </rPh>
    <rPh sb="2" eb="4">
      <t>イリョウ</t>
    </rPh>
    <rPh sb="4" eb="6">
      <t>ガッサン</t>
    </rPh>
    <rPh sb="7" eb="9">
      <t>カイゴ</t>
    </rPh>
    <rPh sb="14" eb="15">
      <t>ヒ</t>
    </rPh>
    <phoneticPr fontId="3"/>
  </si>
  <si>
    <t>(10)</t>
  </si>
  <si>
    <t>地域密着型介護老人福祉施設生活介護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セイカツ</t>
    </rPh>
    <rPh sb="15" eb="17">
      <t>カイゴ</t>
    </rPh>
    <phoneticPr fontId="3"/>
  </si>
  <si>
    <t>第１２段階</t>
    <rPh sb="0" eb="1">
      <t>ダイ</t>
    </rPh>
    <rPh sb="3" eb="5">
      <t>ダンカイ</t>
    </rPh>
    <phoneticPr fontId="6"/>
  </si>
  <si>
    <t>特別徴収</t>
    <rPh sb="0" eb="2">
      <t>トクベツ</t>
    </rPh>
    <rPh sb="2" eb="4">
      <t>チョウシュウ</t>
    </rPh>
    <phoneticPr fontId="6"/>
  </si>
  <si>
    <t>普通徴収</t>
    <rPh sb="0" eb="2">
      <t>フツウ</t>
    </rPh>
    <rPh sb="2" eb="4">
      <t>チョウシュウ</t>
    </rPh>
    <phoneticPr fontId="6"/>
  </si>
  <si>
    <t>第１号
被保険者</t>
    <rPh sb="0" eb="3">
      <t>ダイイチゴウ</t>
    </rPh>
    <rPh sb="4" eb="8">
      <t>ヒホケンシャ</t>
    </rPh>
    <phoneticPr fontId="3"/>
  </si>
  <si>
    <t>第２号
被保険者</t>
    <rPh sb="4" eb="8">
      <t>ヒホケンシャ</t>
    </rPh>
    <phoneticPr fontId="3"/>
  </si>
  <si>
    <t>要介護（要支援）認定者数</t>
  </si>
  <si>
    <t>････････　</t>
  </si>
  <si>
    <t>所得段階</t>
    <rPh sb="0" eb="2">
      <t>ショトク</t>
    </rPh>
    <rPh sb="2" eb="4">
      <t>ダンカイ</t>
    </rPh>
    <phoneticPr fontId="3"/>
  </si>
  <si>
    <t>第１３段階</t>
    <rPh sb="0" eb="1">
      <t>ダイ</t>
    </rPh>
    <rPh sb="3" eb="5">
      <t>ダンカイ</t>
    </rPh>
    <phoneticPr fontId="6"/>
  </si>
  <si>
    <t>第１４段階</t>
    <rPh sb="0" eb="1">
      <t>ダイ</t>
    </rPh>
    <rPh sb="3" eb="5">
      <t>ダンカイ</t>
    </rPh>
    <phoneticPr fontId="3"/>
  </si>
  <si>
    <t>訪 問 介 護</t>
    <phoneticPr fontId="3"/>
  </si>
  <si>
    <t>訪 問 入 浴</t>
    <phoneticPr fontId="3"/>
  </si>
  <si>
    <t>訪 問 看 護</t>
    <phoneticPr fontId="3"/>
  </si>
  <si>
    <t>訪問リハビリ</t>
    <phoneticPr fontId="3"/>
  </si>
  <si>
    <t>通 所 介 護</t>
    <phoneticPr fontId="3"/>
  </si>
  <si>
    <t>通所リハビリ</t>
    <phoneticPr fontId="3"/>
  </si>
  <si>
    <t>その他 単品    サービス</t>
    <phoneticPr fontId="3"/>
  </si>
  <si>
    <t>定期巡回・随時対応型訪問介護看護</t>
    <phoneticPr fontId="3"/>
  </si>
  <si>
    <t>特定入居者生活介護</t>
    <phoneticPr fontId="3"/>
  </si>
  <si>
    <t>居宅介護支援</t>
    <phoneticPr fontId="3"/>
  </si>
  <si>
    <t>施設サービス合計　   　②</t>
    <phoneticPr fontId="3"/>
  </si>
  <si>
    <t>審査支払手数料　　　　Ｂ　</t>
    <phoneticPr fontId="3"/>
  </si>
  <si>
    <t xml:space="preserve"> 介護給付係 (単位：件、円）</t>
    <phoneticPr fontId="3"/>
  </si>
  <si>
    <t>高額介護
サービス費</t>
    <phoneticPr fontId="3"/>
  </si>
  <si>
    <t>1件当り平均
金額</t>
    <rPh sb="0" eb="2">
      <t>１ケン</t>
    </rPh>
    <rPh sb="2" eb="3">
      <t>アタ</t>
    </rPh>
    <rPh sb="4" eb="6">
      <t>ヘイキン</t>
    </rPh>
    <rPh sb="7" eb="8">
      <t>キン</t>
    </rPh>
    <rPh sb="8" eb="9">
      <t>ガク</t>
    </rPh>
    <phoneticPr fontId="3"/>
  </si>
  <si>
    <t>認知症対応型共同生活介護</t>
    <rPh sb="0" eb="2">
      <t>ニンチ</t>
    </rPh>
    <rPh sb="2" eb="3">
      <t>ショウ</t>
    </rPh>
    <rPh sb="6" eb="8">
      <t>キョウドウ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</si>
  <si>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</si>
  <si>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複合型サービス
（看護小規模多機能型居宅介護）</t>
    <rPh sb="0" eb="3">
      <t>フクゴウガタ</t>
    </rPh>
    <rPh sb="9" eb="22">
      <t>カンゴショウキボタキノウガタキョタクカイゴ</t>
    </rPh>
    <phoneticPr fontId="3"/>
  </si>
  <si>
    <t>第１号訪問事業</t>
    <rPh sb="0" eb="1">
      <t>ダイ</t>
    </rPh>
    <rPh sb="2" eb="3">
      <t>ゴウ</t>
    </rPh>
    <rPh sb="3" eb="5">
      <t>ホウモン</t>
    </rPh>
    <rPh sb="5" eb="7">
      <t>ジギョウ</t>
    </rPh>
    <phoneticPr fontId="3"/>
  </si>
  <si>
    <t>第１号通所事業</t>
    <rPh sb="0" eb="1">
      <t>ダイ</t>
    </rPh>
    <rPh sb="2" eb="3">
      <t>ゴウ</t>
    </rPh>
    <rPh sb="3" eb="5">
      <t>ツウショ</t>
    </rPh>
    <rPh sb="5" eb="7">
      <t>ジギョウ</t>
    </rPh>
    <phoneticPr fontId="3"/>
  </si>
  <si>
    <t>第１号介護予防支援事業</t>
    <rPh sb="0" eb="1">
      <t>ダイ</t>
    </rPh>
    <rPh sb="2" eb="3">
      <t>ゴウ</t>
    </rPh>
    <rPh sb="3" eb="5">
      <t>カイゴ</t>
    </rPh>
    <rPh sb="5" eb="7">
      <t>ヨボウ</t>
    </rPh>
    <rPh sb="7" eb="9">
      <t>シエン</t>
    </rPh>
    <rPh sb="9" eb="11">
      <t>ジギョウ</t>
    </rPh>
    <phoneticPr fontId="3"/>
  </si>
  <si>
    <t>審査支払手数料</t>
    <rPh sb="0" eb="2">
      <t>シンサ</t>
    </rPh>
    <rPh sb="2" eb="4">
      <t>シハライ</t>
    </rPh>
    <rPh sb="4" eb="7">
      <t>テスウリョウ</t>
    </rPh>
    <phoneticPr fontId="3"/>
  </si>
  <si>
    <t>合　　計</t>
    <rPh sb="0" eb="1">
      <t>ア</t>
    </rPh>
    <rPh sb="3" eb="4">
      <t>ケイ</t>
    </rPh>
    <phoneticPr fontId="3"/>
  </si>
  <si>
    <t>1件当り平均
金額</t>
    <rPh sb="1" eb="2">
      <t>ケン</t>
    </rPh>
    <rPh sb="2" eb="3">
      <t>ア</t>
    </rPh>
    <rPh sb="4" eb="6">
      <t>ヘイキン</t>
    </rPh>
    <rPh sb="7" eb="9">
      <t>キンガク</t>
    </rPh>
    <phoneticPr fontId="3"/>
  </si>
  <si>
    <t>介護保険認定申請状況・認定結果状況</t>
    <rPh sb="4" eb="6">
      <t>ニンテイ</t>
    </rPh>
    <rPh sb="11" eb="13">
      <t>ニンテイ</t>
    </rPh>
    <phoneticPr fontId="2"/>
  </si>
  <si>
    <t>居宅サービス</t>
    <rPh sb="0" eb="1">
      <t>キョ</t>
    </rPh>
    <phoneticPr fontId="3"/>
  </si>
  <si>
    <t>※審査支払手数料の件数は、合計に含まない。</t>
    <phoneticPr fontId="3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</si>
  <si>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</si>
  <si>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高額医療合算
介護予防サービス費相当事業</t>
    <rPh sb="0" eb="2">
      <t>コウガク</t>
    </rPh>
    <rPh sb="2" eb="4">
      <t>イリョウ</t>
    </rPh>
    <rPh sb="4" eb="6">
      <t>ガッサン</t>
    </rPh>
    <rPh sb="7" eb="9">
      <t>カイゴ</t>
    </rPh>
    <rPh sb="9" eb="11">
      <t>ヨボウ</t>
    </rPh>
    <rPh sb="15" eb="16">
      <t>ヒ</t>
    </rPh>
    <rPh sb="16" eb="18">
      <t>ソウトウ</t>
    </rPh>
    <rPh sb="18" eb="20">
      <t>ジギョウ</t>
    </rPh>
    <phoneticPr fontId="3"/>
  </si>
  <si>
    <t>高額介護予防
サービス費
相当事業</t>
    <rPh sb="0" eb="2">
      <t>コウガク</t>
    </rPh>
    <rPh sb="2" eb="4">
      <t>カイゴ</t>
    </rPh>
    <rPh sb="4" eb="6">
      <t>ヨボウ</t>
    </rPh>
    <rPh sb="11" eb="12">
      <t>ヒ</t>
    </rPh>
    <rPh sb="13" eb="15">
      <t>ソウトウ</t>
    </rPh>
    <rPh sb="15" eb="17">
      <t>ジギョウ</t>
    </rPh>
    <phoneticPr fontId="3"/>
  </si>
  <si>
    <t>介護保険事業所実地指導の実施状況　</t>
    <rPh sb="0" eb="2">
      <t>カイゴ</t>
    </rPh>
    <rPh sb="2" eb="4">
      <t>ホケン</t>
    </rPh>
    <rPh sb="4" eb="7">
      <t>ジギョウショ</t>
    </rPh>
    <rPh sb="7" eb="9">
      <t>ジッチ</t>
    </rPh>
    <rPh sb="9" eb="11">
      <t>シドウ</t>
    </rPh>
    <rPh sb="12" eb="14">
      <t>ジッシ</t>
    </rPh>
    <rPh sb="14" eb="16">
      <t>ジョウキョウ</t>
    </rPh>
    <phoneticPr fontId="3"/>
  </si>
  <si>
    <t>(１)</t>
    <phoneticPr fontId="3"/>
  </si>
  <si>
    <t>(２)</t>
    <phoneticPr fontId="3"/>
  </si>
  <si>
    <t>(３)</t>
    <phoneticPr fontId="3"/>
  </si>
  <si>
    <t>(４)</t>
    <phoneticPr fontId="3"/>
  </si>
  <si>
    <t>(５)</t>
    <phoneticPr fontId="3"/>
  </si>
  <si>
    <t>(６)</t>
    <phoneticPr fontId="3"/>
  </si>
  <si>
    <t>(７)</t>
    <phoneticPr fontId="3"/>
  </si>
  <si>
    <t>(８)</t>
    <phoneticPr fontId="3"/>
  </si>
  <si>
    <t>(９)</t>
    <phoneticPr fontId="3"/>
  </si>
  <si>
    <t>介護保険料係 ３月31日現在（単位：調定延人数）</t>
    <phoneticPr fontId="3"/>
  </si>
  <si>
    <t>介護認定係 3月31日現在 （単位：人）</t>
    <rPh sb="2" eb="4">
      <t>ニンテイ</t>
    </rPh>
    <rPh sb="4" eb="5">
      <t>ガカリ</t>
    </rPh>
    <rPh sb="6" eb="8">
      <t>３ガツ</t>
    </rPh>
    <rPh sb="8" eb="10">
      <t>３１ニチ</t>
    </rPh>
    <phoneticPr fontId="2"/>
  </si>
  <si>
    <t>　介護給付係 (単位：件、円）</t>
    <rPh sb="1" eb="3">
      <t>カイゴ</t>
    </rPh>
    <rPh sb="3" eb="5">
      <t>キュウフ</t>
    </rPh>
    <rPh sb="8" eb="10">
      <t>タンイ</t>
    </rPh>
    <rPh sb="11" eb="12">
      <t>ケン</t>
    </rPh>
    <rPh sb="13" eb="14">
      <t>エン</t>
    </rPh>
    <phoneticPr fontId="7"/>
  </si>
  <si>
    <t>介護給付係 (単位：件、円）</t>
    <phoneticPr fontId="3"/>
  </si>
  <si>
    <t>介護給付係 （単位：件、円）</t>
    <phoneticPr fontId="3"/>
  </si>
  <si>
    <t>介護給付係 (年度末現在） （単位：人）</t>
    <rPh sb="0" eb="2">
      <t>カイゴ</t>
    </rPh>
    <rPh sb="2" eb="4">
      <t>キュウフ</t>
    </rPh>
    <rPh sb="4" eb="5">
      <t>カカ</t>
    </rPh>
    <rPh sb="7" eb="10">
      <t>ネンドマツ</t>
    </rPh>
    <rPh sb="10" eb="12">
      <t>ゲンザイ</t>
    </rPh>
    <rPh sb="15" eb="17">
      <t>タンイ</t>
    </rPh>
    <rPh sb="18" eb="19">
      <t>ヒト</t>
    </rPh>
    <phoneticPr fontId="3"/>
  </si>
  <si>
    <r>
      <t>介護予防・生活支援サービス事業実績表</t>
    </r>
    <r>
      <rPr>
        <sz val="10"/>
        <rFont val="ＭＳ 明朝"/>
        <family val="1"/>
        <charset val="128"/>
      </rPr>
      <t>（地域支援事業）････</t>
    </r>
    <rPh sb="2" eb="4">
      <t>ヨボウ</t>
    </rPh>
    <rPh sb="5" eb="7">
      <t>セイカツ</t>
    </rPh>
    <rPh sb="7" eb="9">
      <t>シエン</t>
    </rPh>
    <rPh sb="13" eb="15">
      <t>ジギョウ</t>
    </rPh>
    <rPh sb="15" eb="17">
      <t>ジッセキ</t>
    </rPh>
    <rPh sb="17" eb="18">
      <t>ヒョウ</t>
    </rPh>
    <rPh sb="19" eb="21">
      <t>チイキ</t>
    </rPh>
    <rPh sb="21" eb="23">
      <t>シエン</t>
    </rPh>
    <rPh sb="23" eb="25">
      <t>ジギョウ</t>
    </rPh>
    <phoneticPr fontId="7"/>
  </si>
  <si>
    <t>介護保険料係 5月31日現在（単位：円）</t>
  </si>
  <si>
    <t>　　　介護保険料係 5月31日現在（単位：円）</t>
    <rPh sb="3" eb="5">
      <t>カイゴ</t>
    </rPh>
    <rPh sb="5" eb="8">
      <t>ホケンリョウ</t>
    </rPh>
    <rPh sb="8" eb="9">
      <t>カカリ</t>
    </rPh>
    <rPh sb="11" eb="12">
      <t>ガツ</t>
    </rPh>
    <rPh sb="14" eb="15">
      <t>ニチ</t>
    </rPh>
    <rPh sb="15" eb="17">
      <t>ゲンザイ</t>
    </rPh>
    <rPh sb="18" eb="20">
      <t>タンイ</t>
    </rPh>
    <rPh sb="21" eb="22">
      <t>エン</t>
    </rPh>
    <phoneticPr fontId="6"/>
  </si>
  <si>
    <t>年度</t>
    <rPh sb="0" eb="1">
      <t>ネン</t>
    </rPh>
    <rPh sb="1" eb="2">
      <t>ド</t>
    </rPh>
    <phoneticPr fontId="3"/>
  </si>
  <si>
    <t>合計</t>
    <rPh sb="0" eb="1">
      <t>ゴウ</t>
    </rPh>
    <rPh sb="1" eb="2">
      <t>ケイ</t>
    </rPh>
    <phoneticPr fontId="3"/>
  </si>
  <si>
    <t>区分</t>
    <rPh sb="0" eb="1">
      <t>ク</t>
    </rPh>
    <rPh sb="1" eb="2">
      <t>ブン</t>
    </rPh>
    <phoneticPr fontId="3"/>
  </si>
  <si>
    <t xml:space="preserve"> 合計</t>
    <phoneticPr fontId="3"/>
  </si>
  <si>
    <t>件数</t>
    <phoneticPr fontId="3"/>
  </si>
  <si>
    <t>比率</t>
    <phoneticPr fontId="3"/>
  </si>
  <si>
    <t>合計</t>
    <phoneticPr fontId="3"/>
  </si>
  <si>
    <t>合計</t>
    <phoneticPr fontId="3"/>
  </si>
  <si>
    <t>金額</t>
    <phoneticPr fontId="3"/>
  </si>
  <si>
    <t>住宅改修費</t>
    <phoneticPr fontId="3"/>
  </si>
  <si>
    <t>小計</t>
    <phoneticPr fontId="3"/>
  </si>
  <si>
    <t>年度</t>
    <phoneticPr fontId="3"/>
  </si>
  <si>
    <t>　合計　　①＋②＋③＋④＝Ａ　</t>
    <phoneticPr fontId="3"/>
  </si>
  <si>
    <t xml:space="preserve">   　   返還金 　　</t>
    <phoneticPr fontId="3"/>
  </si>
  <si>
    <t>件数</t>
    <phoneticPr fontId="3"/>
  </si>
  <si>
    <t>金額</t>
    <phoneticPr fontId="3"/>
  </si>
  <si>
    <t>金額</t>
    <rPh sb="0" eb="1">
      <t>キン</t>
    </rPh>
    <rPh sb="1" eb="2">
      <t>ガク</t>
    </rPh>
    <phoneticPr fontId="3"/>
  </si>
  <si>
    <t>件数</t>
    <rPh sb="0" eb="1">
      <t>ケン</t>
    </rPh>
    <rPh sb="1" eb="2">
      <t>スウ</t>
    </rPh>
    <phoneticPr fontId="3"/>
  </si>
  <si>
    <t>第１５段階</t>
    <rPh sb="0" eb="1">
      <t>ダイ</t>
    </rPh>
    <rPh sb="3" eb="5">
      <t>ダンカイ</t>
    </rPh>
    <phoneticPr fontId="3"/>
  </si>
  <si>
    <t>居宅サ―ビス</t>
    <phoneticPr fontId="3"/>
  </si>
  <si>
    <t>※収納額に還付未済額を含む。</t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</si>
  <si>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</si>
  <si>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※収納額に還付未済額を含む。</t>
    <phoneticPr fontId="3"/>
  </si>
  <si>
    <t>年度</t>
    <phoneticPr fontId="3"/>
  </si>
  <si>
    <t>年度</t>
    <rPh sb="0" eb="1">
      <t>ネン</t>
    </rPh>
    <rPh sb="1" eb="2">
      <t>ド</t>
    </rPh>
    <phoneticPr fontId="9"/>
  </si>
  <si>
    <t>サービス種別</t>
    <rPh sb="4" eb="6">
      <t>シュベツ</t>
    </rPh>
    <phoneticPr fontId="6"/>
  </si>
  <si>
    <t>介護老人福祉施設</t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</si>
  <si>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</si>
  <si>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地域密着型（介護予防）サービス事業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rPh sb="15" eb="17">
      <t>ジギョウ</t>
    </rPh>
    <phoneticPr fontId="6"/>
  </si>
  <si>
    <t>居宅サービス事業</t>
    <rPh sb="0" eb="2">
      <t>キョタク</t>
    </rPh>
    <rPh sb="6" eb="8">
      <t>ジギョウ</t>
    </rPh>
    <phoneticPr fontId="6"/>
  </si>
  <si>
    <t>合計</t>
    <phoneticPr fontId="6"/>
  </si>
  <si>
    <t>　</t>
    <phoneticPr fontId="6"/>
  </si>
  <si>
    <t>４　介護保険課</t>
    <rPh sb="2" eb="4">
      <t>カイゴ</t>
    </rPh>
    <rPh sb="4" eb="6">
      <t>ホケン</t>
    </rPh>
    <rPh sb="6" eb="7">
      <t>カ</t>
    </rPh>
    <phoneticPr fontId="3"/>
  </si>
  <si>
    <t>(2)　介護保険第１号被保険者保険料収納状況</t>
    <rPh sb="4" eb="8">
      <t>カイゴホケン</t>
    </rPh>
    <rPh sb="8" eb="9">
      <t>ダイ</t>
    </rPh>
    <rPh sb="10" eb="11">
      <t>ゴウ</t>
    </rPh>
    <rPh sb="11" eb="15">
      <t>ヒホケンシャ</t>
    </rPh>
    <rPh sb="15" eb="18">
      <t>ホケンリョウ</t>
    </rPh>
    <rPh sb="18" eb="20">
      <t>シュウノウ</t>
    </rPh>
    <rPh sb="20" eb="22">
      <t>ジョウキョウ</t>
    </rPh>
    <phoneticPr fontId="6"/>
  </si>
  <si>
    <t>(3)  介護保険認定申請状況・認定結果状況</t>
    <rPh sb="9" eb="11">
      <t>ニンテイ</t>
    </rPh>
    <rPh sb="16" eb="18">
      <t>ニンテイ</t>
    </rPh>
    <phoneticPr fontId="2"/>
  </si>
  <si>
    <t>(4)  要介護（要支援）認定者数</t>
    <phoneticPr fontId="2"/>
  </si>
  <si>
    <t>(5)  介護保険給付額実績表（①  現物給付分）</t>
    <rPh sb="19" eb="21">
      <t>ゲンブツ</t>
    </rPh>
    <rPh sb="21" eb="23">
      <t>キュウフ</t>
    </rPh>
    <rPh sb="23" eb="24">
      <t>ブン</t>
    </rPh>
    <phoneticPr fontId="7"/>
  </si>
  <si>
    <t>(6)  介護保険給付額実績表　（②　償還払給付分）</t>
    <rPh sb="5" eb="9">
      <t>カイゴホケン</t>
    </rPh>
    <rPh sb="9" eb="11">
      <t>キュウフ</t>
    </rPh>
    <rPh sb="11" eb="12">
      <t>ガク</t>
    </rPh>
    <rPh sb="12" eb="14">
      <t>ジッセキ</t>
    </rPh>
    <rPh sb="14" eb="15">
      <t>ヒョウ</t>
    </rPh>
    <rPh sb="19" eb="21">
      <t>ショウカン</t>
    </rPh>
    <rPh sb="21" eb="22">
      <t>バラ</t>
    </rPh>
    <rPh sb="22" eb="24">
      <t>キュウフ</t>
    </rPh>
    <rPh sb="24" eb="25">
      <t>ブン</t>
    </rPh>
    <phoneticPr fontId="3"/>
  </si>
  <si>
    <t>(7)  介護保険給付額実績表　（③　保険給付費合計）</t>
    <rPh sb="5" eb="9">
      <t>カイゴホケン</t>
    </rPh>
    <rPh sb="9" eb="11">
      <t>キュウフ</t>
    </rPh>
    <rPh sb="11" eb="12">
      <t>ガク</t>
    </rPh>
    <rPh sb="12" eb="14">
      <t>ジッセキ</t>
    </rPh>
    <rPh sb="14" eb="15">
      <t>ヒョウ</t>
    </rPh>
    <rPh sb="19" eb="21">
      <t>ホケン</t>
    </rPh>
    <rPh sb="21" eb="23">
      <t>キュウフ</t>
    </rPh>
    <rPh sb="23" eb="24">
      <t>ヒ</t>
    </rPh>
    <rPh sb="24" eb="26">
      <t>ゴウケイ</t>
    </rPh>
    <phoneticPr fontId="3"/>
  </si>
  <si>
    <t>(8)　介護予防・生活支援サービス事業実績表（地域支援事業）　　　</t>
    <rPh sb="4" eb="6">
      <t>カイゴ</t>
    </rPh>
    <rPh sb="6" eb="8">
      <t>ヨボウ</t>
    </rPh>
    <rPh sb="9" eb="11">
      <t>セイカツ</t>
    </rPh>
    <rPh sb="11" eb="13">
      <t>シエン</t>
    </rPh>
    <rPh sb="17" eb="19">
      <t>ジギョウ</t>
    </rPh>
    <rPh sb="19" eb="21">
      <t>ジッセキ</t>
    </rPh>
    <rPh sb="21" eb="22">
      <t>ヒョウ</t>
    </rPh>
    <rPh sb="23" eb="25">
      <t>チイキ</t>
    </rPh>
    <rPh sb="25" eb="27">
      <t>シエン</t>
    </rPh>
    <rPh sb="27" eb="29">
      <t>ジギョウ</t>
    </rPh>
    <phoneticPr fontId="3"/>
  </si>
  <si>
    <t>(9)　介護保険サービス受給者数</t>
    <rPh sb="12" eb="15">
      <t>ジュキュウシャ</t>
    </rPh>
    <rPh sb="15" eb="16">
      <t>スウ</t>
    </rPh>
    <phoneticPr fontId="7"/>
  </si>
  <si>
    <t>（10)　介護保険事業所実地指導の実施状況</t>
    <phoneticPr fontId="3"/>
  </si>
  <si>
    <t>介護　１</t>
    <rPh sb="0" eb="2">
      <t>カイゴ</t>
    </rPh>
    <phoneticPr fontId="3"/>
  </si>
  <si>
    <t>介護　２</t>
    <rPh sb="0" eb="2">
      <t>カイゴ</t>
    </rPh>
    <phoneticPr fontId="3"/>
  </si>
  <si>
    <t>介護　３</t>
    <rPh sb="0" eb="2">
      <t>カイゴ</t>
    </rPh>
    <phoneticPr fontId="3"/>
  </si>
  <si>
    <t>介護　４</t>
    <rPh sb="0" eb="2">
      <t>カイゴ</t>
    </rPh>
    <phoneticPr fontId="3"/>
  </si>
  <si>
    <t>介護　５</t>
    <rPh sb="0" eb="2">
      <t>カイゴ</t>
    </rPh>
    <phoneticPr fontId="3"/>
  </si>
  <si>
    <t>介護　６</t>
    <rPh sb="0" eb="2">
      <t>カイゴ</t>
    </rPh>
    <phoneticPr fontId="3"/>
  </si>
  <si>
    <t>介護　７</t>
    <rPh sb="0" eb="2">
      <t>カイゴ</t>
    </rPh>
    <phoneticPr fontId="3"/>
  </si>
  <si>
    <t>介護　８</t>
    <rPh sb="0" eb="2">
      <t>カイゴ</t>
    </rPh>
    <phoneticPr fontId="3"/>
  </si>
  <si>
    <t>非該当</t>
    <phoneticPr fontId="3"/>
  </si>
  <si>
    <t>※審査支払手数料の件数は、合計に含まない。</t>
    <rPh sb="1" eb="3">
      <t>シンサ</t>
    </rPh>
    <rPh sb="3" eb="5">
      <t>シハライ</t>
    </rPh>
    <rPh sb="5" eb="8">
      <t>テスウリョウ</t>
    </rPh>
    <rPh sb="9" eb="10">
      <t>ケン</t>
    </rPh>
    <rPh sb="10" eb="11">
      <t>スウ</t>
    </rPh>
    <rPh sb="13" eb="15">
      <t>ゴウケイ</t>
    </rPh>
    <rPh sb="16" eb="17">
      <t>フク</t>
    </rPh>
    <phoneticPr fontId="3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</si>
  <si>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3"/>
  </si>
  <si>
    <t>特定入所者介護サービス費　　③</t>
    <rPh sb="0" eb="2">
      <t>トクテイ</t>
    </rPh>
    <rPh sb="2" eb="5">
      <t>ニュウショシャ</t>
    </rPh>
    <rPh sb="5" eb="7">
      <t>カイゴ</t>
    </rPh>
    <rPh sb="11" eb="12">
      <t>ヒ</t>
    </rPh>
    <phoneticPr fontId="3"/>
  </si>
  <si>
    <t>高額介護サービス費（公費） 　④</t>
    <phoneticPr fontId="3"/>
  </si>
  <si>
    <t>　 総合計（Ａ＋Ｂ）</t>
    <phoneticPr fontId="7"/>
  </si>
  <si>
    <t>※施設サービス合計には、食事費用の件数は含まない。</t>
    <rPh sb="1" eb="3">
      <t>シセツ</t>
    </rPh>
    <rPh sb="7" eb="9">
      <t>ゴウケイ</t>
    </rPh>
    <rPh sb="12" eb="14">
      <t>ショクジ</t>
    </rPh>
    <rPh sb="14" eb="16">
      <t>ヒヨウ</t>
    </rPh>
    <rPh sb="17" eb="19">
      <t>ケンスウ</t>
    </rPh>
    <rPh sb="20" eb="21">
      <t>フク</t>
    </rPh>
    <phoneticPr fontId="3"/>
  </si>
  <si>
    <t>※審査支払手数料の件数は、総合計に含まない。</t>
    <rPh sb="1" eb="3">
      <t>シンサ</t>
    </rPh>
    <rPh sb="3" eb="5">
      <t>シハライ</t>
    </rPh>
    <rPh sb="5" eb="8">
      <t>テスウリョウ</t>
    </rPh>
    <rPh sb="9" eb="10">
      <t>ケン</t>
    </rPh>
    <rPh sb="10" eb="11">
      <t>スウ</t>
    </rPh>
    <rPh sb="13" eb="16">
      <t>ソウゴウケイ</t>
    </rPh>
    <rPh sb="17" eb="18">
      <t>フク</t>
    </rPh>
    <phoneticPr fontId="3"/>
  </si>
  <si>
    <t>介護事業者指導係 （単位：回）</t>
    <rPh sb="0" eb="2">
      <t>カイゴ</t>
    </rPh>
    <rPh sb="2" eb="5">
      <t>ジギョウシャ</t>
    </rPh>
    <rPh sb="5" eb="7">
      <t>シドウ</t>
    </rPh>
    <rPh sb="7" eb="8">
      <t>カカリ</t>
    </rPh>
    <rPh sb="10" eb="12">
      <t>タンイ</t>
    </rPh>
    <rPh sb="13" eb="14">
      <t>カイ</t>
    </rPh>
    <phoneticPr fontId="6"/>
  </si>
  <si>
    <t>第１６段階</t>
    <rPh sb="0" eb="1">
      <t>ダイ</t>
    </rPh>
    <rPh sb="3" eb="5">
      <t>ダンカイ</t>
    </rPh>
    <phoneticPr fontId="3"/>
  </si>
  <si>
    <t>第１７段階</t>
    <rPh sb="0" eb="1">
      <t>ダイ</t>
    </rPh>
    <rPh sb="3" eb="5">
      <t>ダンカイ</t>
    </rPh>
    <phoneticPr fontId="3"/>
  </si>
  <si>
    <t>※令和３年度より所得段階区分を17段階に変更</t>
    <rPh sb="1" eb="3">
      <t>レイワ</t>
    </rPh>
    <rPh sb="4" eb="6">
      <t>ネンド</t>
    </rPh>
    <rPh sb="8" eb="10">
      <t>ショトク</t>
    </rPh>
    <rPh sb="10" eb="12">
      <t>ダンカイ</t>
    </rPh>
    <rPh sb="12" eb="14">
      <t>クブン</t>
    </rPh>
    <rPh sb="17" eb="19">
      <t>ダンカイ</t>
    </rPh>
    <rPh sb="20" eb="22">
      <t>ヘンコウ</t>
    </rPh>
    <phoneticPr fontId="3"/>
  </si>
  <si>
    <t>令和元</t>
  </si>
  <si>
    <t>令和２</t>
  </si>
  <si>
    <t>令和３</t>
  </si>
  <si>
    <t>特別徴収者</t>
  </si>
  <si>
    <t>普通徴収者</t>
  </si>
  <si>
    <t>（内併徴者数）</t>
  </si>
  <si>
    <t>令和４</t>
  </si>
  <si>
    <t>調定額</t>
  </si>
  <si>
    <t>収納額</t>
  </si>
  <si>
    <t>収納率</t>
  </si>
  <si>
    <t>件数</t>
  </si>
  <si>
    <t>比率</t>
  </si>
  <si>
    <t>合計</t>
  </si>
  <si>
    <t>金額</t>
  </si>
  <si>
    <t>件  数</t>
  </si>
  <si>
    <t>金  額</t>
  </si>
  <si>
    <t>1件当り平均
金額</t>
  </si>
  <si>
    <t>令和４</t>
    <rPh sb="0" eb="1">
      <t>レイ</t>
    </rPh>
    <rPh sb="1" eb="2">
      <t>ワ</t>
    </rPh>
    <phoneticPr fontId="3"/>
  </si>
  <si>
    <t>第１号
被保険者</t>
  </si>
  <si>
    <t>第２号
被保険者</t>
  </si>
  <si>
    <t>令和４</t>
    <rPh sb="0" eb="2">
      <t>レイワ</t>
    </rPh>
    <phoneticPr fontId="3"/>
  </si>
  <si>
    <t>令和４</t>
    <rPh sb="0" eb="1">
      <t>レイ</t>
    </rPh>
    <rPh sb="1" eb="2">
      <t>ワ</t>
    </rPh>
    <phoneticPr fontId="6"/>
  </si>
  <si>
    <t xml:space="preserve">(1) 介護保険第１号被保険者状況  </t>
    <rPh sb="4" eb="8">
      <t>カイゴホケン</t>
    </rPh>
    <rPh sb="8" eb="9">
      <t>ダイ</t>
    </rPh>
    <rPh sb="10" eb="11">
      <t>ゴウ</t>
    </rPh>
    <rPh sb="11" eb="15">
      <t>ヒホケンシャ</t>
    </rPh>
    <rPh sb="15" eb="17">
      <t>ジョウキョウ</t>
    </rPh>
    <phoneticPr fontId="6"/>
  </si>
  <si>
    <t>介護認定係  （単位：件、回）</t>
    <rPh sb="13" eb="14">
      <t>カイ</t>
    </rPh>
    <phoneticPr fontId="2"/>
  </si>
  <si>
    <t>※合計比率は端数調整の年度がある。</t>
    <rPh sb="1" eb="3">
      <t>ゴウケイ</t>
    </rPh>
    <rPh sb="3" eb="5">
      <t>ヒリツ</t>
    </rPh>
    <rPh sb="6" eb="8">
      <t>ハスウ</t>
    </rPh>
    <rPh sb="8" eb="10">
      <t>チョウセイ</t>
    </rPh>
    <rPh sb="11" eb="13">
      <t>ネンド</t>
    </rPh>
    <phoneticPr fontId="3"/>
  </si>
  <si>
    <t>※認定結果は各年度に認定した延べ件数</t>
    <rPh sb="1" eb="3">
      <t>ニンテイ</t>
    </rPh>
    <rPh sb="3" eb="5">
      <t>ケッカ</t>
    </rPh>
    <rPh sb="6" eb="9">
      <t>カクネンド</t>
    </rPh>
    <rPh sb="10" eb="12">
      <t>ニンテイ</t>
    </rPh>
    <rPh sb="14" eb="15">
      <t>ノ</t>
    </rPh>
    <rPh sb="16" eb="18">
      <t>ケンスウ</t>
    </rPh>
    <phoneticPr fontId="3"/>
  </si>
  <si>
    <t>※本表の数値は3月31日時点で要介護（要支援）認定のある方の人数</t>
    <rPh sb="1" eb="2">
      <t>ホン</t>
    </rPh>
    <rPh sb="2" eb="3">
      <t>ヒョウ</t>
    </rPh>
    <rPh sb="4" eb="6">
      <t>スウチ</t>
    </rPh>
    <rPh sb="8" eb="9">
      <t>ガツ</t>
    </rPh>
    <rPh sb="11" eb="12">
      <t>ニチ</t>
    </rPh>
    <rPh sb="12" eb="14">
      <t>ジテン</t>
    </rPh>
    <rPh sb="15" eb="16">
      <t>ヨウ</t>
    </rPh>
    <rPh sb="16" eb="18">
      <t>カイゴ</t>
    </rPh>
    <rPh sb="19" eb="22">
      <t>ヨウシエン</t>
    </rPh>
    <rPh sb="23" eb="25">
      <t>ニンテイ</t>
    </rPh>
    <rPh sb="28" eb="29">
      <t>カタ</t>
    </rPh>
    <rPh sb="30" eb="32">
      <t>ニンズウ</t>
    </rPh>
    <phoneticPr fontId="3"/>
  </si>
  <si>
    <t>令和５</t>
    <phoneticPr fontId="3"/>
  </si>
  <si>
    <t>令和３</t>
    <phoneticPr fontId="3"/>
  </si>
  <si>
    <t>令和４</t>
    <phoneticPr fontId="3"/>
  </si>
  <si>
    <t>令和２</t>
    <rPh sb="0" eb="2">
      <t>レイワ</t>
    </rPh>
    <phoneticPr fontId="3"/>
  </si>
  <si>
    <t>令和５</t>
    <rPh sb="0" eb="1">
      <t>レイ</t>
    </rPh>
    <rPh sb="1" eb="2">
      <t>ワ</t>
    </rPh>
    <phoneticPr fontId="3"/>
  </si>
  <si>
    <t>令和元</t>
    <rPh sb="0" eb="2">
      <t>レイワ</t>
    </rPh>
    <rPh sb="2" eb="3">
      <t>モト</t>
    </rPh>
    <phoneticPr fontId="3"/>
  </si>
  <si>
    <t>令和２</t>
    <phoneticPr fontId="3"/>
  </si>
  <si>
    <t>令和５</t>
    <rPh sb="0" eb="2">
      <t>レイワ</t>
    </rPh>
    <phoneticPr fontId="3"/>
  </si>
  <si>
    <t>令和５</t>
    <rPh sb="0" eb="1">
      <t>レイ</t>
    </rPh>
    <rPh sb="1" eb="2">
      <t>ワ</t>
    </rPh>
    <phoneticPr fontId="6"/>
  </si>
  <si>
    <t>※令和２年度～５年度の認定申請数及び認定結果には、新型コロナウイルス感染症に係る要介護認定の臨時的な取扱い(特例延長）分は含まない。</t>
    <rPh sb="1" eb="3">
      <t>レイワ</t>
    </rPh>
    <rPh sb="4" eb="6">
      <t>ネンド</t>
    </rPh>
    <rPh sb="8" eb="10">
      <t>ネンド</t>
    </rPh>
    <rPh sb="11" eb="13">
      <t>ニンテイ</t>
    </rPh>
    <rPh sb="13" eb="15">
      <t>シンセイ</t>
    </rPh>
    <rPh sb="15" eb="16">
      <t>スウ</t>
    </rPh>
    <rPh sb="16" eb="17">
      <t>オヨ</t>
    </rPh>
    <rPh sb="18" eb="20">
      <t>ニンテイ</t>
    </rPh>
    <rPh sb="20" eb="22">
      <t>ケッカ</t>
    </rPh>
    <rPh sb="25" eb="27">
      <t>シンガタ</t>
    </rPh>
    <rPh sb="34" eb="37">
      <t>カンセンショウ</t>
    </rPh>
    <rPh sb="38" eb="39">
      <t>カカワ</t>
    </rPh>
    <rPh sb="40" eb="41">
      <t>ヨウ</t>
    </rPh>
    <rPh sb="41" eb="43">
      <t>カイゴ</t>
    </rPh>
    <rPh sb="43" eb="45">
      <t>ニンテイ</t>
    </rPh>
    <rPh sb="46" eb="49">
      <t>リンジテキ</t>
    </rPh>
    <rPh sb="50" eb="51">
      <t>ト</t>
    </rPh>
    <rPh sb="51" eb="52">
      <t>アツカ</t>
    </rPh>
    <rPh sb="54" eb="56">
      <t>トクレイ</t>
    </rPh>
    <rPh sb="56" eb="58">
      <t>エンチョウ</t>
    </rPh>
    <rPh sb="59" eb="60">
      <t>ブン</t>
    </rPh>
    <rPh sb="61" eb="62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</si>
</sst>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_ "/>
    <numFmt numFmtId="178" formatCode="0.0%"/>
    <numFmt numFmtId="179" formatCode="#,##0_);\(#,##0\)"/>
    <numFmt numFmtId="180" formatCode="#,##0.0000;[Red]\-#,##0.0000"/>
  </numFmts>
  <fonts count="15" x14ac:knownFonts="1">
    <font>
      <sz val="12"/>
      <name val="HGPｺﾞｼｯｸE"/>
      <family val="3"/>
      <charset val="128"/>
    </font>
    <font>
      <sz val="12"/>
      <name val="HGPｺﾞｼｯｸE"/>
      <family val="3"/>
      <charset val="128"/>
    </font>
    <font>
      <sz val="11"/>
      <name val="ＭＳ 明朝"/>
      <family val="1"/>
      <charset val="128"/>
    </font>
    <font>
      <sz val="6"/>
      <name val="HGPｺﾞｼｯｸE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Border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/>
    <xf numFmtId="38" fontId="2" fillId="0" borderId="0" xfId="3" applyFont="1" applyFill="1" applyAlignment="1">
      <alignment vertical="center"/>
    </xf>
    <xf numFmtId="38" fontId="2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4" xfId="3" applyFont="1" applyFill="1" applyBorder="1" applyAlignment="1" applyProtection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top" shrinkToFit="1"/>
    </xf>
    <xf numFmtId="38" fontId="2" fillId="0" borderId="0" xfId="3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0" xfId="3" applyFont="1" applyFill="1" applyBorder="1" applyAlignment="1" applyProtection="1">
      <alignment horizontal="right" vertical="center"/>
    </xf>
    <xf numFmtId="38" fontId="2" fillId="0" borderId="0" xfId="0" applyNumberFormat="1" applyFont="1" applyAlignment="1">
      <alignment horizontal="center" vertical="center"/>
    </xf>
    <xf numFmtId="38" fontId="2" fillId="0" borderId="0" xfId="3" applyFont="1" applyFill="1" applyBorder="1" applyAlignment="1" applyProtection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38" fontId="2" fillId="0" borderId="7" xfId="0" applyNumberFormat="1" applyFont="1" applyBorder="1" applyAlignment="1">
      <alignment vertical="center"/>
    </xf>
    <xf numFmtId="38" fontId="2" fillId="0" borderId="8" xfId="3" applyFont="1" applyFill="1" applyBorder="1" applyAlignment="1" applyProtection="1">
      <alignment horizontal="center" vertical="center"/>
    </xf>
    <xf numFmtId="38" fontId="2" fillId="0" borderId="0" xfId="3" applyFont="1" applyFill="1" applyAlignment="1" applyProtection="1">
      <alignment horizontal="left" vertical="center"/>
    </xf>
    <xf numFmtId="38" fontId="2" fillId="0" borderId="0" xfId="3" applyFont="1" applyFill="1" applyAlignment="1" applyProtection="1">
      <alignment horizontal="center" vertical="center"/>
    </xf>
    <xf numFmtId="38" fontId="2" fillId="0" borderId="0" xfId="3" applyFont="1" applyFill="1" applyAlignment="1" applyProtection="1">
      <alignment horizontal="right" vertical="top"/>
    </xf>
    <xf numFmtId="38" fontId="2" fillId="0" borderId="5" xfId="3" applyFont="1" applyFill="1" applyBorder="1" applyAlignment="1" applyProtection="1">
      <alignment horizontal="right" vertical="center"/>
    </xf>
    <xf numFmtId="38" fontId="2" fillId="0" borderId="9" xfId="3" applyFont="1" applyFill="1" applyBorder="1" applyAlignment="1" applyProtection="1">
      <alignment horizontal="center" vertical="center"/>
    </xf>
    <xf numFmtId="38" fontId="5" fillId="0" borderId="9" xfId="3" applyFont="1" applyFill="1" applyBorder="1" applyAlignment="1" applyProtection="1">
      <alignment horizontal="center" vertical="center" wrapText="1"/>
    </xf>
    <xf numFmtId="38" fontId="2" fillId="0" borderId="10" xfId="3" applyFont="1" applyFill="1" applyBorder="1" applyAlignment="1" applyProtection="1">
      <alignment horizontal="center" vertical="center" wrapText="1"/>
    </xf>
    <xf numFmtId="38" fontId="5" fillId="0" borderId="10" xfId="3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8" fontId="2" fillId="0" borderId="1" xfId="3" applyFont="1" applyFill="1" applyBorder="1" applyAlignment="1" applyProtection="1">
      <alignment horizontal="right" vertical="center"/>
    </xf>
    <xf numFmtId="38" fontId="2" fillId="0" borderId="1" xfId="0" applyNumberFormat="1" applyFont="1" applyBorder="1" applyAlignment="1">
      <alignment horizontal="right" vertical="center"/>
    </xf>
    <xf numFmtId="38" fontId="2" fillId="0" borderId="11" xfId="3" applyFont="1" applyFill="1" applyBorder="1" applyAlignment="1" applyProtection="1">
      <alignment horizontal="right" vertical="center"/>
    </xf>
    <xf numFmtId="177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38" fontId="2" fillId="0" borderId="14" xfId="3" applyFont="1" applyFill="1" applyBorder="1" applyAlignment="1" applyProtection="1">
      <alignment horizontal="right" vertical="center"/>
    </xf>
    <xf numFmtId="38" fontId="2" fillId="0" borderId="15" xfId="3" applyFont="1" applyFill="1" applyBorder="1" applyAlignment="1" applyProtection="1">
      <alignment horizontal="right" vertical="center"/>
    </xf>
    <xf numFmtId="38" fontId="2" fillId="0" borderId="8" xfId="3" applyFont="1" applyFill="1" applyBorder="1" applyAlignment="1" applyProtection="1">
      <alignment horizontal="right" vertical="center"/>
    </xf>
    <xf numFmtId="0" fontId="2" fillId="0" borderId="16" xfId="0" applyFont="1" applyBorder="1" applyAlignment="1">
      <alignment horizontal="center" vertical="center"/>
    </xf>
    <xf numFmtId="38" fontId="2" fillId="0" borderId="17" xfId="0" applyNumberFormat="1" applyFont="1" applyBorder="1" applyAlignment="1">
      <alignment vertical="center"/>
    </xf>
    <xf numFmtId="38" fontId="2" fillId="0" borderId="17" xfId="3" applyFont="1" applyFill="1" applyBorder="1" applyAlignment="1" applyProtection="1">
      <alignment horizontal="right" vertical="center"/>
    </xf>
    <xf numFmtId="38" fontId="2" fillId="0" borderId="0" xfId="0" applyNumberFormat="1" applyFont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38" fontId="2" fillId="0" borderId="22" xfId="0" applyNumberFormat="1" applyFont="1" applyBorder="1" applyAlignment="1">
      <alignment vertical="center"/>
    </xf>
    <xf numFmtId="38" fontId="2" fillId="0" borderId="7" xfId="3" applyFont="1" applyFill="1" applyBorder="1" applyAlignment="1" applyProtection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38" fontId="2" fillId="0" borderId="0" xfId="3" applyFont="1" applyFill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center" vertical="center"/>
    </xf>
    <xf numFmtId="179" fontId="2" fillId="0" borderId="26" xfId="0" applyNumberFormat="1" applyFont="1" applyBorder="1" applyAlignment="1">
      <alignment horizontal="right" vertical="center"/>
    </xf>
    <xf numFmtId="179" fontId="2" fillId="0" borderId="27" xfId="0" applyNumberFormat="1" applyFont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38" fontId="10" fillId="0" borderId="0" xfId="3" applyFont="1" applyBorder="1" applyAlignment="1">
      <alignment vertical="center"/>
    </xf>
    <xf numFmtId="38" fontId="10" fillId="0" borderId="0" xfId="3" applyFont="1" applyBorder="1" applyAlignment="1">
      <alignment horizontal="right" vertical="center"/>
    </xf>
    <xf numFmtId="38" fontId="11" fillId="0" borderId="0" xfId="3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8" fontId="2" fillId="0" borderId="28" xfId="3" applyFont="1" applyFill="1" applyBorder="1" applyAlignment="1" applyProtection="1">
      <alignment horizontal="right" vertical="center"/>
    </xf>
    <xf numFmtId="38" fontId="2" fillId="0" borderId="29" xfId="3" applyFont="1" applyFill="1" applyBorder="1" applyAlignment="1" applyProtection="1">
      <alignment horizontal="right" vertical="center"/>
    </xf>
    <xf numFmtId="38" fontId="2" fillId="0" borderId="30" xfId="3" applyFont="1" applyFill="1" applyBorder="1" applyAlignment="1" applyProtection="1">
      <alignment horizontal="right" vertical="center"/>
    </xf>
    <xf numFmtId="38" fontId="2" fillId="0" borderId="31" xfId="3" applyFont="1" applyFill="1" applyBorder="1" applyAlignment="1" applyProtection="1">
      <alignment horizontal="right" vertical="center"/>
    </xf>
    <xf numFmtId="38" fontId="2" fillId="0" borderId="32" xfId="3" applyFont="1" applyFill="1" applyBorder="1" applyAlignment="1" applyProtection="1">
      <alignment horizontal="right" vertical="center"/>
    </xf>
    <xf numFmtId="38" fontId="2" fillId="0" borderId="33" xfId="3" applyFont="1" applyFill="1" applyBorder="1" applyAlignment="1" applyProtection="1">
      <alignment horizontal="right" vertical="center"/>
    </xf>
    <xf numFmtId="38" fontId="2" fillId="0" borderId="34" xfId="3" applyFont="1" applyFill="1" applyBorder="1" applyAlignment="1" applyProtection="1">
      <alignment horizontal="right" vertical="center"/>
    </xf>
    <xf numFmtId="38" fontId="2" fillId="0" borderId="25" xfId="3" applyFont="1" applyFill="1" applyBorder="1" applyAlignment="1" applyProtection="1">
      <alignment horizontal="right" vertical="center"/>
    </xf>
    <xf numFmtId="38" fontId="2" fillId="0" borderId="35" xfId="3" applyFont="1" applyFill="1" applyBorder="1" applyAlignment="1" applyProtection="1">
      <alignment horizontal="right" vertical="center"/>
    </xf>
    <xf numFmtId="38" fontId="2" fillId="0" borderId="24" xfId="3" applyFont="1" applyFill="1" applyBorder="1" applyAlignment="1" applyProtection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3" fontId="2" fillId="0" borderId="37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8" fontId="2" fillId="0" borderId="9" xfId="0" applyNumberFormat="1" applyFont="1" applyBorder="1" applyAlignment="1">
      <alignment horizontal="right" vertical="center"/>
    </xf>
    <xf numFmtId="38" fontId="2" fillId="0" borderId="9" xfId="3" applyFont="1" applyFill="1" applyBorder="1" applyAlignment="1">
      <alignment horizontal="right" vertical="center"/>
    </xf>
    <xf numFmtId="38" fontId="2" fillId="0" borderId="8" xfId="3" applyFont="1" applyFill="1" applyBorder="1" applyAlignment="1">
      <alignment horizontal="right" vertical="center"/>
    </xf>
    <xf numFmtId="38" fontId="2" fillId="0" borderId="10" xfId="3" applyFont="1" applyFill="1" applyBorder="1" applyAlignment="1">
      <alignment horizontal="right" vertical="center"/>
    </xf>
    <xf numFmtId="38" fontId="2" fillId="0" borderId="38" xfId="0" applyNumberFormat="1" applyFont="1" applyBorder="1" applyAlignment="1">
      <alignment horizontal="right" vertical="center"/>
    </xf>
    <xf numFmtId="38" fontId="2" fillId="0" borderId="39" xfId="0" applyNumberFormat="1" applyFont="1" applyBorder="1" applyAlignment="1">
      <alignment horizontal="right" vertical="center"/>
    </xf>
    <xf numFmtId="38" fontId="2" fillId="0" borderId="9" xfId="3" applyFont="1" applyFill="1" applyBorder="1" applyAlignment="1">
      <alignment horizontal="center" vertical="center"/>
    </xf>
    <xf numFmtId="38" fontId="2" fillId="0" borderId="12" xfId="3" applyFont="1" applyFill="1" applyBorder="1" applyAlignment="1">
      <alignment horizontal="right" vertical="center"/>
    </xf>
    <xf numFmtId="178" fontId="2" fillId="0" borderId="1" xfId="2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38" fontId="2" fillId="0" borderId="9" xfId="3" applyFont="1" applyFill="1" applyBorder="1" applyAlignment="1">
      <alignment horizontal="center" vertical="center" shrinkToFit="1"/>
    </xf>
    <xf numFmtId="38" fontId="2" fillId="0" borderId="10" xfId="3" applyFont="1" applyFill="1" applyBorder="1" applyAlignment="1">
      <alignment horizontal="center" vertical="center"/>
    </xf>
    <xf numFmtId="38" fontId="2" fillId="0" borderId="1" xfId="3" applyFont="1" applyFill="1" applyBorder="1" applyAlignment="1">
      <alignment horizontal="right" vertical="center"/>
    </xf>
    <xf numFmtId="38" fontId="2" fillId="0" borderId="4" xfId="3" applyFont="1" applyFill="1" applyBorder="1" applyAlignment="1">
      <alignment horizontal="right" vertical="center"/>
    </xf>
    <xf numFmtId="38" fontId="2" fillId="0" borderId="11" xfId="3" applyFont="1" applyFill="1" applyBorder="1" applyAlignment="1">
      <alignment horizontal="right" vertical="center"/>
    </xf>
    <xf numFmtId="38" fontId="2" fillId="0" borderId="40" xfId="3" applyFont="1" applyFill="1" applyBorder="1" applyAlignment="1">
      <alignment horizontal="right" vertical="center"/>
    </xf>
    <xf numFmtId="38" fontId="2" fillId="0" borderId="23" xfId="3" applyFont="1" applyFill="1" applyBorder="1" applyAlignment="1" applyProtection="1">
      <alignment horizontal="right" vertical="center"/>
    </xf>
    <xf numFmtId="38" fontId="2" fillId="0" borderId="41" xfId="3" applyFont="1" applyFill="1" applyBorder="1" applyAlignment="1" applyProtection="1">
      <alignment horizontal="right" vertical="center"/>
    </xf>
    <xf numFmtId="38" fontId="2" fillId="0" borderId="42" xfId="3" applyFont="1" applyFill="1" applyBorder="1" applyAlignment="1" applyProtection="1">
      <alignment horizontal="right" vertical="center"/>
    </xf>
    <xf numFmtId="38" fontId="2" fillId="0" borderId="43" xfId="3" applyFont="1" applyFill="1" applyBorder="1" applyAlignment="1" applyProtection="1">
      <alignment horizontal="right" vertical="center"/>
    </xf>
    <xf numFmtId="38" fontId="2" fillId="0" borderId="44" xfId="3" applyFont="1" applyFill="1" applyBorder="1" applyAlignment="1" applyProtection="1">
      <alignment horizontal="right" vertical="center"/>
    </xf>
    <xf numFmtId="38" fontId="2" fillId="0" borderId="45" xfId="3" applyFont="1" applyFill="1" applyBorder="1" applyAlignment="1" applyProtection="1">
      <alignment horizontal="right" vertical="center"/>
    </xf>
    <xf numFmtId="38" fontId="2" fillId="0" borderId="46" xfId="3" applyFont="1" applyFill="1" applyBorder="1" applyAlignment="1" applyProtection="1">
      <alignment horizontal="right" vertical="center"/>
    </xf>
    <xf numFmtId="38" fontId="2" fillId="0" borderId="47" xfId="3" applyFont="1" applyFill="1" applyBorder="1" applyAlignment="1" applyProtection="1">
      <alignment horizontal="right" vertical="center"/>
    </xf>
    <xf numFmtId="179" fontId="2" fillId="0" borderId="46" xfId="3" applyNumberFormat="1" applyFont="1" applyFill="1" applyBorder="1" applyAlignment="1" applyProtection="1">
      <alignment horizontal="right" vertical="center"/>
    </xf>
    <xf numFmtId="38" fontId="2" fillId="0" borderId="48" xfId="3" applyFont="1" applyFill="1" applyBorder="1" applyAlignment="1" applyProtection="1">
      <alignment horizontal="right" vertical="center"/>
    </xf>
    <xf numFmtId="3" fontId="2" fillId="0" borderId="49" xfId="3" applyNumberFormat="1" applyFont="1" applyFill="1" applyBorder="1" applyAlignment="1" applyProtection="1">
      <alignment horizontal="right" vertical="center"/>
    </xf>
    <xf numFmtId="0" fontId="10" fillId="0" borderId="0" xfId="0" applyFont="1"/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6" xfId="0" applyFont="1" applyBorder="1" applyAlignment="1">
      <alignment horizontal="center" vertical="center" shrinkToFit="1"/>
    </xf>
    <xf numFmtId="38" fontId="2" fillId="0" borderId="69" xfId="3" applyFont="1" applyFill="1" applyBorder="1" applyAlignment="1">
      <alignment horizontal="right" vertical="center"/>
    </xf>
    <xf numFmtId="38" fontId="2" fillId="0" borderId="70" xfId="3" applyFont="1" applyFill="1" applyBorder="1" applyAlignment="1">
      <alignment horizontal="right" vertical="center"/>
    </xf>
    <xf numFmtId="38" fontId="2" fillId="0" borderId="71" xfId="3" applyFont="1" applyFill="1" applyBorder="1" applyAlignment="1">
      <alignment horizontal="right" vertical="center"/>
    </xf>
    <xf numFmtId="38" fontId="2" fillId="0" borderId="39" xfId="0" applyNumberFormat="1" applyFont="1" applyBorder="1" applyAlignment="1">
      <alignment horizontal="center" vertical="center"/>
    </xf>
    <xf numFmtId="38" fontId="2" fillId="2" borderId="38" xfId="0" applyNumberFormat="1" applyFont="1" applyFill="1" applyBorder="1" applyAlignment="1">
      <alignment horizontal="right" vertical="center"/>
    </xf>
    <xf numFmtId="38" fontId="2" fillId="2" borderId="39" xfId="0" applyNumberFormat="1" applyFont="1" applyFill="1" applyBorder="1" applyAlignment="1">
      <alignment horizontal="right" vertical="center"/>
    </xf>
    <xf numFmtId="38" fontId="2" fillId="2" borderId="72" xfId="0" applyNumberFormat="1" applyFont="1" applyFill="1" applyBorder="1" applyAlignment="1">
      <alignment horizontal="right" vertical="center"/>
    </xf>
    <xf numFmtId="38" fontId="2" fillId="0" borderId="72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7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center" vertical="center"/>
    </xf>
    <xf numFmtId="3" fontId="2" fillId="2" borderId="15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14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8" xfId="0" applyFont="1" applyBorder="1" applyAlignment="1">
      <alignment horizontal="left"/>
    </xf>
    <xf numFmtId="0" fontId="4" fillId="0" borderId="15" xfId="0" applyFont="1" applyBorder="1" applyAlignment="1">
      <alignment horizontal="right" vertical="top"/>
    </xf>
    <xf numFmtId="38" fontId="2" fillId="0" borderId="0" xfId="3" applyFont="1" applyFill="1" applyBorder="1" applyAlignment="1">
      <alignment horizontal="left" vertical="center"/>
    </xf>
    <xf numFmtId="38" fontId="2" fillId="0" borderId="0" xfId="3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180" fontId="2" fillId="0" borderId="0" xfId="3" applyNumberFormat="1" applyFont="1" applyFill="1" applyBorder="1" applyAlignment="1">
      <alignment horizontal="left" vertical="center"/>
    </xf>
    <xf numFmtId="10" fontId="2" fillId="0" borderId="0" xfId="2" applyNumberFormat="1" applyFont="1" applyFill="1" applyBorder="1" applyAlignment="1">
      <alignment horizontal="center" vertical="center"/>
    </xf>
    <xf numFmtId="178" fontId="12" fillId="0" borderId="0" xfId="2" applyNumberFormat="1" applyFont="1" applyFill="1" applyAlignment="1">
      <alignment vertical="center"/>
    </xf>
    <xf numFmtId="0" fontId="2" fillId="0" borderId="0" xfId="3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top"/>
    </xf>
    <xf numFmtId="0" fontId="2" fillId="0" borderId="66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wrapText="1" shrinkToFit="1"/>
    </xf>
    <xf numFmtId="0" fontId="2" fillId="0" borderId="80" xfId="0" applyFont="1" applyBorder="1" applyAlignment="1">
      <alignment horizontal="center" vertical="center" wrapText="1" shrinkToFit="1"/>
    </xf>
    <xf numFmtId="0" fontId="2" fillId="0" borderId="80" xfId="0" applyFont="1" applyBorder="1" applyAlignment="1">
      <alignment horizontal="center" vertical="center" shrinkToFit="1"/>
    </xf>
    <xf numFmtId="3" fontId="2" fillId="0" borderId="81" xfId="3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Alignment="1">
      <alignment horizontal="center" vertical="center" shrinkToFit="1"/>
    </xf>
    <xf numFmtId="178" fontId="2" fillId="2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38" fontId="2" fillId="0" borderId="8" xfId="3" applyFont="1" applyFill="1" applyBorder="1" applyAlignment="1">
      <alignment horizontal="center" vertical="center"/>
    </xf>
    <xf numFmtId="38" fontId="2" fillId="0" borderId="15" xfId="3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" fontId="2" fillId="0" borderId="50" xfId="3" applyNumberFormat="1" applyFont="1" applyFill="1" applyBorder="1" applyAlignment="1">
      <alignment horizontal="center" vertical="center"/>
    </xf>
    <xf numFmtId="3" fontId="2" fillId="0" borderId="51" xfId="3" applyNumberFormat="1" applyFont="1" applyFill="1" applyBorder="1" applyAlignment="1">
      <alignment horizontal="center" vertical="center"/>
    </xf>
    <xf numFmtId="3" fontId="12" fillId="0" borderId="5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15" xfId="3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justifyLastLine="1"/>
    </xf>
    <xf numFmtId="0" fontId="2" fillId="0" borderId="15" xfId="0" applyFont="1" applyBorder="1" applyAlignment="1">
      <alignment horizontal="center" vertical="center" justifyLastLine="1"/>
    </xf>
    <xf numFmtId="0" fontId="2" fillId="0" borderId="5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2" fillId="0" borderId="0" xfId="0" applyFont="1" applyAlignment="1">
      <alignment horizontal="right" vertical="top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38" fontId="2" fillId="0" borderId="34" xfId="3" applyFont="1" applyFill="1" applyBorder="1" applyAlignment="1" applyProtection="1">
      <alignment horizontal="right" vertical="center"/>
    </xf>
    <xf numFmtId="38" fontId="2" fillId="0" borderId="55" xfId="3" applyFont="1" applyFill="1" applyBorder="1" applyAlignment="1" applyProtection="1">
      <alignment horizontal="right" vertical="center"/>
    </xf>
    <xf numFmtId="38" fontId="2" fillId="0" borderId="6" xfId="3" applyFont="1" applyFill="1" applyBorder="1" applyAlignment="1" applyProtection="1">
      <alignment horizontal="right" vertical="center"/>
    </xf>
    <xf numFmtId="38" fontId="2" fillId="0" borderId="33" xfId="3" applyFont="1" applyFill="1" applyBorder="1" applyAlignment="1" applyProtection="1">
      <alignment horizontal="right" vertical="center"/>
    </xf>
    <xf numFmtId="38" fontId="2" fillId="0" borderId="59" xfId="3" applyFont="1" applyFill="1" applyBorder="1" applyAlignment="1" applyProtection="1">
      <alignment horizontal="right" vertical="center"/>
    </xf>
    <xf numFmtId="38" fontId="2" fillId="0" borderId="14" xfId="3" applyFont="1" applyFill="1" applyBorder="1" applyAlignment="1" applyProtection="1">
      <alignment horizontal="right" vertical="center"/>
    </xf>
    <xf numFmtId="38" fontId="2" fillId="0" borderId="32" xfId="3" applyFont="1" applyFill="1" applyBorder="1" applyAlignment="1" applyProtection="1">
      <alignment horizontal="right" vertical="center"/>
    </xf>
    <xf numFmtId="38" fontId="2" fillId="0" borderId="25" xfId="3" applyFont="1" applyFill="1" applyBorder="1" applyAlignment="1" applyProtection="1">
      <alignment horizontal="right" vertical="center"/>
    </xf>
    <xf numFmtId="38" fontId="2" fillId="0" borderId="61" xfId="3" applyFont="1" applyFill="1" applyBorder="1" applyAlignment="1" applyProtection="1">
      <alignment horizontal="right" vertical="center"/>
    </xf>
    <xf numFmtId="38" fontId="2" fillId="0" borderId="35" xfId="3" applyFont="1" applyFill="1" applyBorder="1" applyAlignment="1" applyProtection="1">
      <alignment horizontal="right" vertical="center"/>
    </xf>
    <xf numFmtId="38" fontId="2" fillId="0" borderId="28" xfId="3" applyFont="1" applyFill="1" applyBorder="1" applyAlignment="1" applyProtection="1">
      <alignment horizontal="right" vertical="center"/>
    </xf>
    <xf numFmtId="38" fontId="2" fillId="0" borderId="29" xfId="3" applyFont="1" applyFill="1" applyBorder="1" applyAlignment="1" applyProtection="1">
      <alignment horizontal="right" vertical="center"/>
    </xf>
    <xf numFmtId="38" fontId="2" fillId="0" borderId="24" xfId="3" applyFont="1" applyFill="1" applyBorder="1" applyAlignment="1" applyProtection="1">
      <alignment horizontal="right" vertical="center"/>
    </xf>
    <xf numFmtId="38" fontId="2" fillId="0" borderId="30" xfId="3" applyFont="1" applyFill="1" applyBorder="1" applyAlignment="1" applyProtection="1">
      <alignment horizontal="right" vertical="center"/>
    </xf>
    <xf numFmtId="38" fontId="2" fillId="0" borderId="31" xfId="3" applyFont="1" applyFill="1" applyBorder="1" applyAlignment="1" applyProtection="1">
      <alignment horizontal="righ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58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top"/>
    </xf>
    <xf numFmtId="0" fontId="2" fillId="0" borderId="54" xfId="0" applyFont="1" applyBorder="1" applyAlignment="1">
      <alignment horizontal="center" vertical="top"/>
    </xf>
    <xf numFmtId="0" fontId="2" fillId="0" borderId="56" xfId="0" applyFont="1" applyBorder="1" applyAlignment="1">
      <alignment horizontal="center" vertical="center" shrinkToFit="1"/>
    </xf>
    <xf numFmtId="38" fontId="4" fillId="0" borderId="64" xfId="3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38" fontId="2" fillId="0" borderId="64" xfId="3" applyFont="1" applyFill="1" applyBorder="1" applyAlignment="1" applyProtection="1">
      <alignment horizontal="center" vertical="center" wrapText="1"/>
    </xf>
    <xf numFmtId="38" fontId="2" fillId="0" borderId="29" xfId="3" applyFont="1" applyFill="1" applyBorder="1" applyAlignment="1" applyProtection="1">
      <alignment horizontal="center" vertical="center"/>
    </xf>
    <xf numFmtId="3" fontId="2" fillId="0" borderId="65" xfId="3" applyNumberFormat="1" applyFont="1" applyFill="1" applyBorder="1" applyAlignment="1" applyProtection="1">
      <alignment horizontal="center" vertical="center"/>
    </xf>
    <xf numFmtId="3" fontId="2" fillId="0" borderId="45" xfId="3" applyNumberFormat="1" applyFont="1" applyFill="1" applyBorder="1" applyAlignment="1" applyProtection="1">
      <alignment horizontal="center" vertical="center"/>
    </xf>
    <xf numFmtId="38" fontId="2" fillId="0" borderId="8" xfId="3" applyFont="1" applyFill="1" applyBorder="1" applyAlignment="1" applyProtection="1">
      <alignment horizontal="center" vertical="center"/>
    </xf>
    <xf numFmtId="38" fontId="2" fillId="0" borderId="12" xfId="3" applyFont="1" applyFill="1" applyBorder="1" applyAlignment="1" applyProtection="1">
      <alignment horizontal="center" vertical="center"/>
    </xf>
    <xf numFmtId="0" fontId="5" fillId="0" borderId="64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38" fontId="2" fillId="0" borderId="5" xfId="3" applyFont="1" applyFill="1" applyBorder="1" applyAlignment="1" applyProtection="1">
      <alignment horizontal="right" vertical="center"/>
    </xf>
    <xf numFmtId="38" fontId="2" fillId="0" borderId="10" xfId="3" applyFont="1" applyFill="1" applyBorder="1" applyAlignment="1" applyProtection="1">
      <alignment horizontal="center" vertical="center"/>
    </xf>
    <xf numFmtId="38" fontId="2" fillId="0" borderId="36" xfId="3" applyFont="1" applyFill="1" applyBorder="1" applyAlignment="1" applyProtection="1">
      <alignment horizontal="center" vertical="center"/>
    </xf>
    <xf numFmtId="38" fontId="2" fillId="0" borderId="15" xfId="3" applyFont="1" applyFill="1" applyBorder="1" applyAlignment="1" applyProtection="1">
      <alignment horizontal="center" vertical="center"/>
    </xf>
    <xf numFmtId="38" fontId="2" fillId="0" borderId="37" xfId="3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0" fillId="0" borderId="0" xfId="0" applyFont="1"/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30" xfId="0" applyFont="1" applyBorder="1" applyAlignment="1">
      <alignment horizontal="right" vertical="center"/>
    </xf>
    <xf numFmtId="0" fontId="0" fillId="0" borderId="60" xfId="0" applyFont="1" applyBorder="1" applyAlignment="1">
      <alignment horizontal="right" vertical="center"/>
    </xf>
    <xf numFmtId="0" fontId="0" fillId="0" borderId="28" xfId="0" applyFont="1" applyBorder="1" applyAlignment="1">
      <alignment horizontal="right" vertical="center"/>
    </xf>
    <xf numFmtId="0" fontId="0" fillId="0" borderId="62" xfId="0" applyFont="1" applyBorder="1" applyAlignment="1">
      <alignment horizontal="right" vertical="center"/>
    </xf>
    <xf numFmtId="0" fontId="0" fillId="0" borderId="59" xfId="0" applyFont="1" applyBorder="1" applyAlignment="1">
      <alignment horizontal="right" vertical="center"/>
    </xf>
    <xf numFmtId="0" fontId="0" fillId="0" borderId="63" xfId="0" applyFont="1" applyBorder="1" applyAlignment="1">
      <alignment horizontal="right" vertical="center"/>
    </xf>
  </cellXfs>
  <cellStyles count="6">
    <cellStyle name="Excel Built-in Comma [0]" xfId="1" xr:uid="{00000000-0005-0000-0000-000000000000}"/>
    <cellStyle name="パーセント" xfId="2" builtinId="5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198027" name="Line 1">
          <a:extLst>
            <a:ext uri="{FF2B5EF4-FFF2-40B4-BE49-F238E27FC236}">
              <a16:creationId xmlns:a16="http://schemas.microsoft.com/office/drawing/2014/main" id="{555AE2E5-74D6-42BB-713C-C0FA2A0A8A6A}"/>
            </a:ext>
          </a:extLst>
        </xdr:cNvPr>
        <xdr:cNvSpPr>
          <a:spLocks noChangeShapeType="1"/>
        </xdr:cNvSpPr>
      </xdr:nvSpPr>
      <xdr:spPr bwMode="auto">
        <a:xfrm>
          <a:off x="0" y="609600"/>
          <a:ext cx="180022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15</xdr:row>
      <xdr:rowOff>114300</xdr:rowOff>
    </xdr:from>
    <xdr:to>
      <xdr:col>5</xdr:col>
      <xdr:colOff>466725</xdr:colOff>
      <xdr:row>15</xdr:row>
      <xdr:rowOff>114300</xdr:rowOff>
    </xdr:to>
    <xdr:sp macro="" textlink="">
      <xdr:nvSpPr>
        <xdr:cNvPr id="260622" name="Line 130">
          <a:extLst>
            <a:ext uri="{FF2B5EF4-FFF2-40B4-BE49-F238E27FC236}">
              <a16:creationId xmlns:a16="http://schemas.microsoft.com/office/drawing/2014/main" id="{146147A9-F946-2ECA-0492-C4F0E24C6CF1}"/>
            </a:ext>
          </a:extLst>
        </xdr:cNvPr>
        <xdr:cNvSpPr>
          <a:spLocks noChangeShapeType="1"/>
        </xdr:cNvSpPr>
      </xdr:nvSpPr>
      <xdr:spPr bwMode="auto">
        <a:xfrm flipV="1">
          <a:off x="5143500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23" name="Line 130">
          <a:extLst>
            <a:ext uri="{FF2B5EF4-FFF2-40B4-BE49-F238E27FC236}">
              <a16:creationId xmlns:a16="http://schemas.microsoft.com/office/drawing/2014/main" id="{AF3854E6-B2A2-974A-FF51-07077A491080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24" name="Line 130">
          <a:extLst>
            <a:ext uri="{FF2B5EF4-FFF2-40B4-BE49-F238E27FC236}">
              <a16:creationId xmlns:a16="http://schemas.microsoft.com/office/drawing/2014/main" id="{E60FE668-7DD2-6EE8-1BB1-3C7AAB2EB40E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25" name="Line 130">
          <a:extLst>
            <a:ext uri="{FF2B5EF4-FFF2-40B4-BE49-F238E27FC236}">
              <a16:creationId xmlns:a16="http://schemas.microsoft.com/office/drawing/2014/main" id="{CB1AF7FE-41CE-6A34-70DD-CBCCDFCB50B9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26" name="Line 130">
          <a:extLst>
            <a:ext uri="{FF2B5EF4-FFF2-40B4-BE49-F238E27FC236}">
              <a16:creationId xmlns:a16="http://schemas.microsoft.com/office/drawing/2014/main" id="{6F1C66A7-92BF-8322-3410-55A5D5E4B1B7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27" name="Line 130">
          <a:extLst>
            <a:ext uri="{FF2B5EF4-FFF2-40B4-BE49-F238E27FC236}">
              <a16:creationId xmlns:a16="http://schemas.microsoft.com/office/drawing/2014/main" id="{2A95261B-9244-AFA0-0936-B46B501CD31D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28" name="Line 130">
          <a:extLst>
            <a:ext uri="{FF2B5EF4-FFF2-40B4-BE49-F238E27FC236}">
              <a16:creationId xmlns:a16="http://schemas.microsoft.com/office/drawing/2014/main" id="{71C7456A-BC53-75B7-0369-9AFC36F4BEBD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29" name="Line 130">
          <a:extLst>
            <a:ext uri="{FF2B5EF4-FFF2-40B4-BE49-F238E27FC236}">
              <a16:creationId xmlns:a16="http://schemas.microsoft.com/office/drawing/2014/main" id="{65D63475-7B9B-6317-17FD-152A34CA5EED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30" name="Line 130">
          <a:extLst>
            <a:ext uri="{FF2B5EF4-FFF2-40B4-BE49-F238E27FC236}">
              <a16:creationId xmlns:a16="http://schemas.microsoft.com/office/drawing/2014/main" id="{72AE0B76-3A32-C8D7-858E-BEB7DD29571A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31" name="Line 130">
          <a:extLst>
            <a:ext uri="{FF2B5EF4-FFF2-40B4-BE49-F238E27FC236}">
              <a16:creationId xmlns:a16="http://schemas.microsoft.com/office/drawing/2014/main" id="{771D5065-EDA7-D325-1B77-8D07A526A3A8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15</xdr:row>
      <xdr:rowOff>114300</xdr:rowOff>
    </xdr:from>
    <xdr:to>
      <xdr:col>3</xdr:col>
      <xdr:colOff>466725</xdr:colOff>
      <xdr:row>15</xdr:row>
      <xdr:rowOff>114300</xdr:rowOff>
    </xdr:to>
    <xdr:sp macro="" textlink="">
      <xdr:nvSpPr>
        <xdr:cNvPr id="260632" name="Line 130">
          <a:extLst>
            <a:ext uri="{FF2B5EF4-FFF2-40B4-BE49-F238E27FC236}">
              <a16:creationId xmlns:a16="http://schemas.microsoft.com/office/drawing/2014/main" id="{88BDBB86-EA0B-3070-26A0-20654146C6B8}"/>
            </a:ext>
          </a:extLst>
        </xdr:cNvPr>
        <xdr:cNvSpPr>
          <a:spLocks noChangeShapeType="1"/>
        </xdr:cNvSpPr>
      </xdr:nvSpPr>
      <xdr:spPr bwMode="auto">
        <a:xfrm flipV="1">
          <a:off x="3152775" y="3543300"/>
          <a:ext cx="3143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295275</xdr:colOff>
      <xdr:row>21</xdr:row>
      <xdr:rowOff>104775</xdr:rowOff>
    </xdr:from>
    <xdr:to>
      <xdr:col>20</xdr:col>
      <xdr:colOff>609600</xdr:colOff>
      <xdr:row>21</xdr:row>
      <xdr:rowOff>104775</xdr:rowOff>
    </xdr:to>
    <xdr:sp macro="" textlink="">
      <xdr:nvSpPr>
        <xdr:cNvPr id="69594" name="Line 13">
          <a:extLst>
            <a:ext uri="{FF2B5EF4-FFF2-40B4-BE49-F238E27FC236}">
              <a16:creationId xmlns:a16="http://schemas.microsoft.com/office/drawing/2014/main" id="{7F15181B-1255-4A72-F739-9BEF33329584}"/>
            </a:ext>
          </a:extLst>
        </xdr:cNvPr>
        <xdr:cNvSpPr>
          <a:spLocks noChangeShapeType="1"/>
        </xdr:cNvSpPr>
      </xdr:nvSpPr>
      <xdr:spPr bwMode="auto">
        <a:xfrm>
          <a:off x="18002250" y="5572125"/>
          <a:ext cx="314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13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12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11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Relationship Id="rId1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Normal="100" zoomScaleSheetLayoutView="80" workbookViewId="0"/>
  </sheetViews>
  <sheetFormatPr defaultColWidth="8.77734375" defaultRowHeight="13.5" x14ac:dyDescent="0.15"/>
  <cols>
    <col min="1" max="1" width="5.44140625" style="3" customWidth="1"/>
    <col min="2" max="2" width="7.109375" style="3" customWidth="1"/>
    <col min="3" max="5" width="8.77734375" style="3"/>
    <col min="6" max="6" width="12" style="3" customWidth="1"/>
    <col min="7" max="7" width="8.77734375" style="3"/>
    <col min="8" max="8" width="11.44140625" style="3" customWidth="1"/>
    <col min="9" max="9" width="7.109375" style="3" customWidth="1"/>
    <col min="10" max="12" width="8.77734375" style="3"/>
    <col min="13" max="13" width="13.44140625" style="3" customWidth="1"/>
    <col min="14" max="16384" width="8.77734375" style="3"/>
  </cols>
  <sheetData>
    <row r="1" spans="1:15" ht="18" customHeight="1" x14ac:dyDescent="0.15">
      <c r="A1" s="4"/>
      <c r="B1" s="7"/>
      <c r="C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" customHeight="1" x14ac:dyDescent="0.15">
      <c r="A2" s="4"/>
      <c r="B2" s="168" t="s">
        <v>184</v>
      </c>
      <c r="C2" s="168"/>
      <c r="D2" s="168"/>
      <c r="E2" s="168"/>
      <c r="F2" s="168"/>
      <c r="G2" s="4"/>
      <c r="H2" s="4"/>
      <c r="I2" s="4"/>
      <c r="J2" s="4"/>
      <c r="K2" s="4"/>
      <c r="L2" s="4"/>
      <c r="M2" s="4"/>
      <c r="N2" s="4"/>
      <c r="O2" s="4"/>
    </row>
    <row r="3" spans="1:15" ht="18" customHeight="1" x14ac:dyDescent="0.15">
      <c r="A3" s="35" t="s">
        <v>0</v>
      </c>
      <c r="B3" s="7"/>
      <c r="C3" s="4"/>
      <c r="D3" s="4"/>
      <c r="E3" s="4"/>
      <c r="F3" s="4"/>
      <c r="G3" s="4"/>
      <c r="H3" s="4"/>
    </row>
    <row r="4" spans="1:15" ht="18" customHeight="1" x14ac:dyDescent="0.15">
      <c r="A4" s="4"/>
      <c r="B4" s="7" t="s">
        <v>134</v>
      </c>
      <c r="C4" s="3" t="s">
        <v>30</v>
      </c>
      <c r="D4" s="4"/>
      <c r="E4" s="4"/>
      <c r="F4" s="4"/>
      <c r="G4" s="4" t="s">
        <v>99</v>
      </c>
      <c r="H4" s="4" t="s">
        <v>194</v>
      </c>
    </row>
    <row r="5" spans="1:15" ht="18" customHeight="1" x14ac:dyDescent="0.15">
      <c r="A5" s="4"/>
      <c r="B5" s="7" t="s">
        <v>135</v>
      </c>
      <c r="C5" s="3" t="s">
        <v>31</v>
      </c>
      <c r="G5" s="4" t="s">
        <v>99</v>
      </c>
      <c r="H5" s="4" t="s">
        <v>195</v>
      </c>
    </row>
    <row r="6" spans="1:15" ht="18" customHeight="1" x14ac:dyDescent="0.15">
      <c r="A6" s="4"/>
      <c r="B6" s="7" t="s">
        <v>136</v>
      </c>
      <c r="C6" s="36" t="s">
        <v>127</v>
      </c>
      <c r="G6" s="4" t="s">
        <v>99</v>
      </c>
      <c r="H6" s="4" t="s">
        <v>196</v>
      </c>
    </row>
    <row r="7" spans="1:15" ht="18" customHeight="1" x14ac:dyDescent="0.15">
      <c r="A7" s="4"/>
      <c r="B7" s="7" t="s">
        <v>137</v>
      </c>
      <c r="C7" s="36" t="s">
        <v>98</v>
      </c>
      <c r="G7" s="4" t="s">
        <v>99</v>
      </c>
      <c r="H7" s="4" t="s">
        <v>196</v>
      </c>
    </row>
    <row r="8" spans="1:15" ht="18" customHeight="1" x14ac:dyDescent="0.15">
      <c r="A8" s="4"/>
      <c r="B8" s="7" t="s">
        <v>138</v>
      </c>
      <c r="C8" s="36" t="s">
        <v>47</v>
      </c>
      <c r="G8" s="4" t="s">
        <v>99</v>
      </c>
      <c r="H8" s="4" t="s">
        <v>197</v>
      </c>
    </row>
    <row r="9" spans="1:15" ht="18" customHeight="1" x14ac:dyDescent="0.15">
      <c r="A9" s="4"/>
      <c r="B9" s="7" t="s">
        <v>139</v>
      </c>
      <c r="C9" s="36" t="s">
        <v>55</v>
      </c>
      <c r="G9" s="4" t="s">
        <v>3</v>
      </c>
      <c r="H9" s="4" t="s">
        <v>198</v>
      </c>
    </row>
    <row r="10" spans="1:15" ht="18" customHeight="1" x14ac:dyDescent="0.15">
      <c r="A10" s="4"/>
      <c r="B10" s="7" t="s">
        <v>140</v>
      </c>
      <c r="C10" s="36" t="s">
        <v>48</v>
      </c>
      <c r="D10" s="42"/>
      <c r="G10" s="4" t="s">
        <v>99</v>
      </c>
      <c r="H10" s="4" t="s">
        <v>199</v>
      </c>
    </row>
    <row r="11" spans="1:15" ht="18" customHeight="1" x14ac:dyDescent="0.15">
      <c r="A11" s="4"/>
      <c r="B11" s="7" t="s">
        <v>141</v>
      </c>
      <c r="C11" s="36" t="s">
        <v>149</v>
      </c>
      <c r="D11" s="36"/>
      <c r="E11" s="36"/>
      <c r="F11" s="36"/>
      <c r="G11" s="36"/>
      <c r="H11" s="4" t="s">
        <v>199</v>
      </c>
    </row>
    <row r="12" spans="1:15" ht="18" customHeight="1" x14ac:dyDescent="0.15">
      <c r="A12" s="4"/>
      <c r="B12" s="7" t="s">
        <v>142</v>
      </c>
      <c r="C12" s="3" t="s">
        <v>46</v>
      </c>
      <c r="G12" s="4" t="s">
        <v>99</v>
      </c>
      <c r="H12" s="4" t="s">
        <v>200</v>
      </c>
    </row>
    <row r="13" spans="1:15" ht="18" customHeight="1" x14ac:dyDescent="0.15">
      <c r="A13" s="4"/>
      <c r="B13" s="7" t="s">
        <v>91</v>
      </c>
      <c r="C13" s="3" t="s">
        <v>133</v>
      </c>
      <c r="F13" s="4"/>
      <c r="G13" s="4" t="s">
        <v>4</v>
      </c>
      <c r="H13" s="4" t="s">
        <v>201</v>
      </c>
    </row>
    <row r="14" spans="1:15" ht="18" customHeight="1" x14ac:dyDescent="0.15">
      <c r="A14" s="4"/>
      <c r="B14" s="7"/>
      <c r="F14" s="4"/>
      <c r="G14" s="4"/>
      <c r="H14" s="4"/>
      <c r="I14" s="7"/>
      <c r="K14" s="4"/>
      <c r="L14" s="4"/>
      <c r="M14" s="4"/>
      <c r="N14" s="4"/>
      <c r="O14" s="4"/>
    </row>
    <row r="15" spans="1:15" ht="18" customHeight="1" x14ac:dyDescent="0.15">
      <c r="A15" s="4"/>
    </row>
    <row r="16" spans="1:15" ht="18" customHeight="1" x14ac:dyDescent="0.15">
      <c r="A16" s="4"/>
    </row>
    <row r="17" spans="1:9" ht="18" customHeight="1" x14ac:dyDescent="0.15">
      <c r="A17" s="4"/>
    </row>
    <row r="18" spans="1:9" ht="18" customHeight="1" x14ac:dyDescent="0.15">
      <c r="A18" s="4"/>
    </row>
    <row r="19" spans="1:9" ht="18" customHeight="1" x14ac:dyDescent="0.15">
      <c r="A19" s="4"/>
    </row>
    <row r="20" spans="1:9" ht="18" customHeight="1" x14ac:dyDescent="0.15">
      <c r="A20" s="4"/>
    </row>
    <row r="21" spans="1:9" ht="18" customHeight="1" x14ac:dyDescent="0.15">
      <c r="A21" s="4"/>
    </row>
    <row r="22" spans="1:9" ht="18" customHeight="1" x14ac:dyDescent="0.15">
      <c r="A22" s="4"/>
    </row>
    <row r="23" spans="1:9" ht="18" customHeight="1" x14ac:dyDescent="0.15">
      <c r="A23" s="4"/>
    </row>
    <row r="24" spans="1:9" ht="18" customHeight="1" x14ac:dyDescent="0.15">
      <c r="A24" s="4"/>
    </row>
    <row r="25" spans="1:9" ht="18" customHeight="1" x14ac:dyDescent="0.15">
      <c r="A25" s="4"/>
    </row>
    <row r="26" spans="1:9" ht="18" customHeight="1" x14ac:dyDescent="0.15">
      <c r="A26" s="4"/>
    </row>
    <row r="27" spans="1:9" ht="18" customHeight="1" x14ac:dyDescent="0.15">
      <c r="A27" s="4"/>
    </row>
    <row r="28" spans="1:9" ht="18" customHeight="1" x14ac:dyDescent="0.15">
      <c r="I28" s="7"/>
    </row>
    <row r="29" spans="1:9" ht="18" customHeight="1" x14ac:dyDescent="0.15"/>
    <row r="30" spans="1:9" ht="18" customHeight="1" x14ac:dyDescent="0.15"/>
    <row r="31" spans="1:9" ht="18" customHeight="1" x14ac:dyDescent="0.15"/>
    <row r="32" spans="1:9" ht="18" customHeight="1" x14ac:dyDescent="0.15">
      <c r="A32" s="4"/>
    </row>
    <row r="33" spans="1:15" ht="18" customHeight="1" x14ac:dyDescent="0.15">
      <c r="A33" s="4"/>
    </row>
    <row r="34" spans="1:15" ht="18" customHeight="1" x14ac:dyDescent="0.15">
      <c r="A34" s="4"/>
      <c r="B34" s="7"/>
    </row>
    <row r="35" spans="1:15" ht="18" customHeight="1" x14ac:dyDescent="0.15">
      <c r="I35" s="7"/>
      <c r="J35" s="4"/>
      <c r="K35" s="4"/>
      <c r="L35" s="4"/>
      <c r="M35" s="4"/>
      <c r="N35" s="4"/>
      <c r="O35" s="4"/>
    </row>
    <row r="36" spans="1:15" ht="15" customHeight="1" x14ac:dyDescent="0.15"/>
    <row r="37" spans="1:15" ht="15" customHeight="1" x14ac:dyDescent="0.15"/>
    <row r="38" spans="1:15" ht="15" customHeight="1" x14ac:dyDescent="0.15"/>
    <row r="39" spans="1:15" ht="15" customHeight="1" x14ac:dyDescent="0.15"/>
    <row r="40" spans="1:15" ht="15" customHeight="1" x14ac:dyDescent="0.15"/>
    <row r="41" spans="1:15" ht="15" customHeight="1" x14ac:dyDescent="0.15"/>
    <row r="42" spans="1:15" ht="15" customHeight="1" x14ac:dyDescent="0.15"/>
    <row r="43" spans="1:15" ht="15" customHeight="1" x14ac:dyDescent="0.15"/>
  </sheetData>
  <customSheetViews>
    <customSheetView guid="{01432A6A-75BC-44A5-8B8F-BBCDF099F9F5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1"/>
      <headerFooter alignWithMargins="0">
        <oddFooter>&amp;C&amp;"-,標準"&amp;20-19-</oddFooter>
      </headerFooter>
    </customSheetView>
    <customSheetView guid="{6BB7537B-1545-4E74-B703-DFED84909117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2"/>
      <headerFooter alignWithMargins="0">
        <oddFooter>&amp;C&amp;"-,標準"&amp;20-19-</oddFooter>
      </headerFooter>
    </customSheetView>
    <customSheetView guid="{1CBDCDC9-EEBC-4C78-8079-537915392559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3"/>
      <headerFooter alignWithMargins="0">
        <oddFooter>&amp;C&amp;"-,標準"&amp;20-19-</oddFooter>
      </headerFooter>
    </customSheetView>
    <customSheetView guid="{79ED1021-932E-4285-8385-1983162146F0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4"/>
      <headerFooter alignWithMargins="0">
        <oddFooter>&amp;C&amp;"-,標準"&amp;20-19-</oddFooter>
      </headerFooter>
    </customSheetView>
    <customSheetView guid="{74676B84-32D7-4C0F-B1D1-1B3516F697BF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5"/>
      <headerFooter alignWithMargins="0">
        <oddFooter>&amp;C&amp;"-,標準"&amp;20-19-</oddFooter>
      </headerFooter>
    </customSheetView>
    <customSheetView guid="{8DEA5A7F-97E3-4784-A911-275CEF11549D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6"/>
      <headerFooter alignWithMargins="0">
        <oddFooter>&amp;C&amp;"-,標準"&amp;20-19-</oddFooter>
      </headerFooter>
    </customSheetView>
    <customSheetView guid="{2E5066E1-897D-4D5B-9365-B51BD02C33B6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7"/>
      <headerFooter alignWithMargins="0">
        <oddFooter>&amp;C&amp;"-,標準"&amp;20-19-</oddFooter>
      </headerFooter>
    </customSheetView>
    <customSheetView guid="{380BADEB-6BE9-4D34-AA16-466EAC0C9C5F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8"/>
      <headerFooter alignWithMargins="0">
        <oddFooter>&amp;C&amp;"-,標準"&amp;20-19-</oddFooter>
      </headerFooter>
    </customSheetView>
    <customSheetView guid="{63735779-D376-4055-A571-79D604E6A4C3}" scale="80" showPageBreaks="1" view="pageBreakPreview" topLeftCell="B1">
      <selection activeCell="L24" sqref="L24"/>
      <pageMargins left="1.1811023622047245" right="0.19685039370078741" top="0.98425196850393704" bottom="0.98425196850393704" header="0.78740157480314965" footer="0.55118110236220474"/>
      <pageSetup paperSize="9" scale="80" orientation="landscape" r:id="rId9"/>
      <headerFooter alignWithMargins="0">
        <oddFooter>&amp;C&amp;"-,標準"&amp;20-19-</oddFooter>
      </headerFooter>
    </customSheetView>
    <customSheetView guid="{DF10DA8A-AE5D-4BDF-9DF1-74FA84E8FBD7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10"/>
      <headerFooter alignWithMargins="0">
        <oddFooter>&amp;C&amp;"-,標準"&amp;20-19-</oddFooter>
      </headerFooter>
    </customSheetView>
    <customSheetView guid="{AFBDFD76-953D-42F9-862D-35678ABA4D0E}" scale="80" showPageBreaks="1" view="pageBreakPreview" topLeftCell="B1">
      <selection activeCell="C30" sqref="C30"/>
      <pageMargins left="1.1811023622047245" right="0.19685039370078741" top="0.98425196850393704" bottom="0.98425196850393704" header="0.78740157480314965" footer="0.55118110236220474"/>
      <pageSetup paperSize="9" scale="80" orientation="landscape" r:id="rId11"/>
      <headerFooter alignWithMargins="0">
        <oddFooter>&amp;C&amp;"-,標準"&amp;20-19-</oddFooter>
      </headerFooter>
    </customSheetView>
    <customSheetView guid="{4E8F78F7-447A-4090-92A0-A924D30E87DA}" scale="80" showPageBreaks="1" view="pageBreakPreview" topLeftCell="B1">
      <selection activeCell="I12" sqref="I12"/>
      <pageMargins left="1.1811023622047245" right="0.19685039370078741" top="0.98425196850393704" bottom="0.98425196850393704" header="0.78740157480314965" footer="0.55118110236220474"/>
      <pageSetup paperSize="9" scale="80" orientation="landscape" r:id="rId12"/>
      <headerFooter alignWithMargins="0">
        <oddFooter>&amp;C&amp;"-,標準"&amp;20-19-</oddFooter>
      </headerFooter>
    </customSheetView>
  </customSheetViews>
  <mergeCells count="1">
    <mergeCell ref="B2:F2"/>
  </mergeCells>
  <phoneticPr fontId="3"/>
  <pageMargins left="0.78740157480314965" right="0.78740157480314965" top="0.98425196850393704" bottom="0.98425196850393704" header="0.59055118110236227" footer="0.59055118110236227"/>
  <pageSetup paperSize="9" scale="80" orientation="landscape" r:id="rId13"/>
  <headerFooter scaleWithDoc="0" alignWithMargins="0">
    <oddHeader xml:space="preserve">&amp;C&amp;"+,標準"&amp;20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zoomScaleNormal="100" zoomScalePageLayoutView="90" workbookViewId="0"/>
  </sheetViews>
  <sheetFormatPr defaultColWidth="8.77734375" defaultRowHeight="14.25" x14ac:dyDescent="0.15"/>
  <cols>
    <col min="1" max="1" width="9.44140625" style="271" customWidth="1"/>
    <col min="2" max="16" width="8.77734375" style="271" customWidth="1"/>
    <col min="17" max="16384" width="8.77734375" style="271"/>
  </cols>
  <sheetData>
    <row r="1" spans="1:16" x14ac:dyDescent="0.15">
      <c r="A1" s="119" t="s">
        <v>184</v>
      </c>
    </row>
    <row r="3" spans="1:16" ht="20.100000000000001" customHeight="1" x14ac:dyDescent="0.15">
      <c r="A3" s="1" t="s">
        <v>236</v>
      </c>
      <c r="B3" s="1"/>
      <c r="C3" s="1"/>
      <c r="D3" s="1"/>
      <c r="E3" s="120"/>
      <c r="F3" s="120"/>
      <c r="G3" s="120"/>
    </row>
    <row r="4" spans="1:16" ht="19.5" customHeight="1" x14ac:dyDescent="0.15">
      <c r="A4" s="121" t="s">
        <v>183</v>
      </c>
      <c r="B4" s="15"/>
      <c r="C4" s="15"/>
      <c r="D4" s="15"/>
      <c r="E4" s="1"/>
      <c r="F4" s="15"/>
      <c r="G4" s="15"/>
      <c r="H4" s="15"/>
      <c r="I4" s="15"/>
      <c r="J4" s="15"/>
      <c r="K4" s="15"/>
      <c r="L4" s="169" t="s">
        <v>143</v>
      </c>
      <c r="M4" s="169"/>
      <c r="N4" s="169"/>
      <c r="O4" s="169"/>
      <c r="P4" s="169"/>
    </row>
    <row r="5" spans="1:16" ht="20.100000000000001" customHeight="1" x14ac:dyDescent="0.15">
      <c r="A5" s="62" t="s">
        <v>152</v>
      </c>
      <c r="B5" s="170" t="s">
        <v>214</v>
      </c>
      <c r="C5" s="171"/>
      <c r="D5" s="172"/>
      <c r="E5" s="173" t="s">
        <v>215</v>
      </c>
      <c r="F5" s="173"/>
      <c r="G5" s="173"/>
      <c r="H5" s="173" t="s">
        <v>216</v>
      </c>
      <c r="I5" s="173"/>
      <c r="J5" s="173"/>
      <c r="K5" s="173" t="s">
        <v>220</v>
      </c>
      <c r="L5" s="173"/>
      <c r="M5" s="173"/>
      <c r="N5" s="173" t="s">
        <v>241</v>
      </c>
      <c r="O5" s="173"/>
      <c r="P5" s="173"/>
    </row>
    <row r="6" spans="1:16" ht="20.100000000000001" customHeight="1" x14ac:dyDescent="0.15">
      <c r="A6" s="122" t="s">
        <v>100</v>
      </c>
      <c r="B6" s="88" t="s">
        <v>217</v>
      </c>
      <c r="C6" s="88" t="s">
        <v>218</v>
      </c>
      <c r="D6" s="89" t="s">
        <v>219</v>
      </c>
      <c r="E6" s="88" t="s">
        <v>217</v>
      </c>
      <c r="F6" s="88" t="s">
        <v>218</v>
      </c>
      <c r="G6" s="89" t="s">
        <v>219</v>
      </c>
      <c r="H6" s="88" t="s">
        <v>217</v>
      </c>
      <c r="I6" s="88" t="s">
        <v>218</v>
      </c>
      <c r="J6" s="89" t="s">
        <v>219</v>
      </c>
      <c r="K6" s="88" t="s">
        <v>5</v>
      </c>
      <c r="L6" s="88" t="s">
        <v>6</v>
      </c>
      <c r="M6" s="89" t="s">
        <v>7</v>
      </c>
      <c r="N6" s="88" t="s">
        <v>5</v>
      </c>
      <c r="O6" s="88" t="s">
        <v>6</v>
      </c>
      <c r="P6" s="89" t="s">
        <v>7</v>
      </c>
    </row>
    <row r="7" spans="1:16" ht="20.100000000000001" customHeight="1" x14ac:dyDescent="0.15">
      <c r="A7" s="77" t="s">
        <v>8</v>
      </c>
      <c r="B7" s="90">
        <v>5425</v>
      </c>
      <c r="C7" s="91">
        <v>2385</v>
      </c>
      <c r="D7" s="91">
        <v>154</v>
      </c>
      <c r="E7" s="90">
        <v>5405</v>
      </c>
      <c r="F7" s="91">
        <v>2422</v>
      </c>
      <c r="G7" s="91">
        <v>177</v>
      </c>
      <c r="H7" s="90">
        <v>5972</v>
      </c>
      <c r="I7" s="91">
        <v>1777</v>
      </c>
      <c r="J7" s="91">
        <v>253</v>
      </c>
      <c r="K7" s="90">
        <v>5996</v>
      </c>
      <c r="L7" s="91">
        <v>1776</v>
      </c>
      <c r="M7" s="91">
        <v>331</v>
      </c>
      <c r="N7" s="90">
        <v>6004</v>
      </c>
      <c r="O7" s="91">
        <v>1812</v>
      </c>
      <c r="P7" s="91">
        <v>266</v>
      </c>
    </row>
    <row r="8" spans="1:16" ht="20.100000000000001" customHeight="1" x14ac:dyDescent="0.15">
      <c r="A8" s="77" t="s">
        <v>9</v>
      </c>
      <c r="B8" s="92">
        <v>2314</v>
      </c>
      <c r="C8" s="93">
        <v>255</v>
      </c>
      <c r="D8" s="93">
        <v>54</v>
      </c>
      <c r="E8" s="92">
        <v>2373</v>
      </c>
      <c r="F8" s="93">
        <v>275</v>
      </c>
      <c r="G8" s="93">
        <v>57</v>
      </c>
      <c r="H8" s="92">
        <v>2634</v>
      </c>
      <c r="I8" s="93">
        <v>114</v>
      </c>
      <c r="J8" s="93">
        <v>90</v>
      </c>
      <c r="K8" s="92">
        <v>2710</v>
      </c>
      <c r="L8" s="93">
        <v>97</v>
      </c>
      <c r="M8" s="93">
        <v>102</v>
      </c>
      <c r="N8" s="92">
        <v>2811</v>
      </c>
      <c r="O8" s="93">
        <v>109</v>
      </c>
      <c r="P8" s="93">
        <v>114</v>
      </c>
    </row>
    <row r="9" spans="1:16" ht="20.100000000000001" customHeight="1" x14ac:dyDescent="0.15">
      <c r="A9" s="77" t="s">
        <v>10</v>
      </c>
      <c r="B9" s="94">
        <v>2290</v>
      </c>
      <c r="C9" s="93">
        <v>243</v>
      </c>
      <c r="D9" s="93">
        <v>58</v>
      </c>
      <c r="E9" s="94">
        <v>2405</v>
      </c>
      <c r="F9" s="93">
        <v>255</v>
      </c>
      <c r="G9" s="93">
        <v>61</v>
      </c>
      <c r="H9" s="94">
        <v>2662</v>
      </c>
      <c r="I9" s="93">
        <v>80</v>
      </c>
      <c r="J9" s="93">
        <v>86</v>
      </c>
      <c r="K9" s="94">
        <v>2768</v>
      </c>
      <c r="L9" s="93">
        <v>75</v>
      </c>
      <c r="M9" s="93">
        <v>87</v>
      </c>
      <c r="N9" s="94">
        <v>2765</v>
      </c>
      <c r="O9" s="93">
        <v>92</v>
      </c>
      <c r="P9" s="93">
        <v>89</v>
      </c>
    </row>
    <row r="10" spans="1:16" ht="20.100000000000001" customHeight="1" x14ac:dyDescent="0.15">
      <c r="A10" s="77" t="s">
        <v>11</v>
      </c>
      <c r="B10" s="93">
        <v>4452</v>
      </c>
      <c r="C10" s="93">
        <v>1042</v>
      </c>
      <c r="D10" s="93">
        <v>67</v>
      </c>
      <c r="E10" s="93">
        <v>4358</v>
      </c>
      <c r="F10" s="93">
        <v>996</v>
      </c>
      <c r="G10" s="93">
        <v>70</v>
      </c>
      <c r="H10" s="93">
        <v>4356</v>
      </c>
      <c r="I10" s="93">
        <v>931</v>
      </c>
      <c r="J10" s="93">
        <v>91</v>
      </c>
      <c r="K10" s="93">
        <v>4225</v>
      </c>
      <c r="L10" s="93">
        <v>955</v>
      </c>
      <c r="M10" s="93">
        <v>93</v>
      </c>
      <c r="N10" s="93">
        <v>4072</v>
      </c>
      <c r="O10" s="93">
        <v>960</v>
      </c>
      <c r="P10" s="93">
        <v>83</v>
      </c>
    </row>
    <row r="11" spans="1:16" ht="20.100000000000001" customHeight="1" x14ac:dyDescent="0.15">
      <c r="A11" s="77" t="s">
        <v>12</v>
      </c>
      <c r="B11" s="93">
        <v>3715</v>
      </c>
      <c r="C11" s="93">
        <v>155</v>
      </c>
      <c r="D11" s="93">
        <v>50</v>
      </c>
      <c r="E11" s="93">
        <v>3728</v>
      </c>
      <c r="F11" s="93">
        <v>152</v>
      </c>
      <c r="G11" s="93">
        <v>56</v>
      </c>
      <c r="H11" s="93">
        <v>3963</v>
      </c>
      <c r="I11" s="93">
        <v>74</v>
      </c>
      <c r="J11" s="93">
        <v>52</v>
      </c>
      <c r="K11" s="93">
        <v>4025</v>
      </c>
      <c r="L11" s="93">
        <v>74</v>
      </c>
      <c r="M11" s="93">
        <v>70</v>
      </c>
      <c r="N11" s="93">
        <v>4023</v>
      </c>
      <c r="O11" s="93">
        <v>78</v>
      </c>
      <c r="P11" s="93">
        <v>58</v>
      </c>
    </row>
    <row r="12" spans="1:16" ht="20.100000000000001" customHeight="1" x14ac:dyDescent="0.15">
      <c r="A12" s="77" t="s">
        <v>74</v>
      </c>
      <c r="B12" s="93">
        <v>4021</v>
      </c>
      <c r="C12" s="93">
        <v>637</v>
      </c>
      <c r="D12" s="93">
        <v>76</v>
      </c>
      <c r="E12" s="93">
        <v>4061</v>
      </c>
      <c r="F12" s="93">
        <v>704</v>
      </c>
      <c r="G12" s="93">
        <v>90</v>
      </c>
      <c r="H12" s="93">
        <v>4249</v>
      </c>
      <c r="I12" s="93">
        <v>522</v>
      </c>
      <c r="J12" s="93">
        <v>121</v>
      </c>
      <c r="K12" s="93">
        <v>4261</v>
      </c>
      <c r="L12" s="93">
        <v>545</v>
      </c>
      <c r="M12" s="93">
        <v>95</v>
      </c>
      <c r="N12" s="93">
        <v>4322</v>
      </c>
      <c r="O12" s="93">
        <v>552</v>
      </c>
      <c r="P12" s="93">
        <v>95</v>
      </c>
    </row>
    <row r="13" spans="1:16" ht="20.100000000000001" customHeight="1" x14ac:dyDescent="0.15">
      <c r="A13" s="77" t="s">
        <v>83</v>
      </c>
      <c r="B13" s="95">
        <v>4999</v>
      </c>
      <c r="C13" s="93">
        <v>749</v>
      </c>
      <c r="D13" s="93">
        <v>63</v>
      </c>
      <c r="E13" s="95">
        <v>5014</v>
      </c>
      <c r="F13" s="93">
        <v>752</v>
      </c>
      <c r="G13" s="93">
        <v>73</v>
      </c>
      <c r="H13" s="95">
        <v>5709</v>
      </c>
      <c r="I13" s="93">
        <v>645</v>
      </c>
      <c r="J13" s="93">
        <v>115</v>
      </c>
      <c r="K13" s="95">
        <v>5683</v>
      </c>
      <c r="L13" s="93">
        <v>629</v>
      </c>
      <c r="M13" s="93">
        <v>88</v>
      </c>
      <c r="N13" s="95">
        <v>5676</v>
      </c>
      <c r="O13" s="93">
        <v>650</v>
      </c>
      <c r="P13" s="93">
        <v>85</v>
      </c>
    </row>
    <row r="14" spans="1:16" ht="20.100000000000001" customHeight="1" x14ac:dyDescent="0.15">
      <c r="A14" s="77" t="s">
        <v>84</v>
      </c>
      <c r="B14" s="93">
        <v>3269</v>
      </c>
      <c r="C14" s="93">
        <v>581</v>
      </c>
      <c r="D14" s="93">
        <v>33</v>
      </c>
      <c r="E14" s="93">
        <v>3225</v>
      </c>
      <c r="F14" s="93">
        <v>626</v>
      </c>
      <c r="G14" s="93">
        <v>56</v>
      </c>
      <c r="H14" s="93">
        <v>3350</v>
      </c>
      <c r="I14" s="93">
        <v>482</v>
      </c>
      <c r="J14" s="93">
        <v>78</v>
      </c>
      <c r="K14" s="93">
        <v>3210</v>
      </c>
      <c r="L14" s="93">
        <v>487</v>
      </c>
      <c r="M14" s="93">
        <v>53</v>
      </c>
      <c r="N14" s="93">
        <v>3139</v>
      </c>
      <c r="O14" s="93">
        <v>550</v>
      </c>
      <c r="P14" s="93">
        <v>50</v>
      </c>
    </row>
    <row r="15" spans="1:16" ht="20.100000000000001" customHeight="1" x14ac:dyDescent="0.15">
      <c r="A15" s="77" t="s">
        <v>85</v>
      </c>
      <c r="B15" s="93">
        <v>1661</v>
      </c>
      <c r="C15" s="93">
        <v>301</v>
      </c>
      <c r="D15" s="93">
        <v>22</v>
      </c>
      <c r="E15" s="93">
        <v>1659</v>
      </c>
      <c r="F15" s="93">
        <v>304</v>
      </c>
      <c r="G15" s="93">
        <v>31</v>
      </c>
      <c r="H15" s="93">
        <v>1285</v>
      </c>
      <c r="I15" s="93">
        <v>220</v>
      </c>
      <c r="J15" s="93">
        <v>37</v>
      </c>
      <c r="K15" s="93">
        <v>1234</v>
      </c>
      <c r="L15" s="93">
        <v>208</v>
      </c>
      <c r="M15" s="93">
        <v>30</v>
      </c>
      <c r="N15" s="93">
        <v>1238</v>
      </c>
      <c r="O15" s="93">
        <v>266</v>
      </c>
      <c r="P15" s="93">
        <v>18</v>
      </c>
    </row>
    <row r="16" spans="1:16" ht="20.100000000000001" customHeight="1" x14ac:dyDescent="0.15">
      <c r="A16" s="77" t="s">
        <v>86</v>
      </c>
      <c r="B16" s="93">
        <v>1326</v>
      </c>
      <c r="C16" s="93">
        <v>298</v>
      </c>
      <c r="D16" s="93">
        <v>13</v>
      </c>
      <c r="E16" s="93">
        <v>1361</v>
      </c>
      <c r="F16" s="93">
        <v>303</v>
      </c>
      <c r="G16" s="93">
        <v>30</v>
      </c>
      <c r="H16" s="93">
        <v>1394</v>
      </c>
      <c r="I16" s="93">
        <v>252</v>
      </c>
      <c r="J16" s="93">
        <v>38</v>
      </c>
      <c r="K16" s="93">
        <v>1395</v>
      </c>
      <c r="L16" s="93">
        <v>280</v>
      </c>
      <c r="M16" s="93">
        <v>30</v>
      </c>
      <c r="N16" s="93">
        <v>1393</v>
      </c>
      <c r="O16" s="93">
        <v>353</v>
      </c>
      <c r="P16" s="93">
        <v>27</v>
      </c>
    </row>
    <row r="17" spans="1:16" ht="20.100000000000001" customHeight="1" x14ac:dyDescent="0.15">
      <c r="A17" s="77" t="s">
        <v>87</v>
      </c>
      <c r="B17" s="93">
        <v>536</v>
      </c>
      <c r="C17" s="93">
        <v>148</v>
      </c>
      <c r="D17" s="93">
        <v>13</v>
      </c>
      <c r="E17" s="93">
        <v>564</v>
      </c>
      <c r="F17" s="93">
        <v>142</v>
      </c>
      <c r="G17" s="93">
        <v>16</v>
      </c>
      <c r="H17" s="93">
        <v>549</v>
      </c>
      <c r="I17" s="93">
        <v>150</v>
      </c>
      <c r="J17" s="93">
        <v>17</v>
      </c>
      <c r="K17" s="93">
        <v>586</v>
      </c>
      <c r="L17" s="93">
        <v>157</v>
      </c>
      <c r="M17" s="93">
        <v>12</v>
      </c>
      <c r="N17" s="93">
        <v>581</v>
      </c>
      <c r="O17" s="93">
        <v>159</v>
      </c>
      <c r="P17" s="93">
        <v>12</v>
      </c>
    </row>
    <row r="18" spans="1:16" ht="19.5" customHeight="1" x14ac:dyDescent="0.15">
      <c r="A18" s="77" t="s">
        <v>93</v>
      </c>
      <c r="B18" s="93">
        <v>325</v>
      </c>
      <c r="C18" s="93">
        <v>92</v>
      </c>
      <c r="D18" s="93">
        <v>8</v>
      </c>
      <c r="E18" s="93">
        <v>305</v>
      </c>
      <c r="F18" s="93">
        <v>100</v>
      </c>
      <c r="G18" s="93">
        <v>10</v>
      </c>
      <c r="H18" s="93">
        <v>298</v>
      </c>
      <c r="I18" s="93">
        <v>86</v>
      </c>
      <c r="J18" s="93">
        <v>14</v>
      </c>
      <c r="K18" s="93">
        <v>321</v>
      </c>
      <c r="L18" s="93">
        <v>110</v>
      </c>
      <c r="M18" s="93">
        <v>11</v>
      </c>
      <c r="N18" s="93">
        <v>291</v>
      </c>
      <c r="O18" s="93">
        <v>123</v>
      </c>
      <c r="P18" s="93">
        <v>5</v>
      </c>
    </row>
    <row r="19" spans="1:16" ht="19.5" customHeight="1" x14ac:dyDescent="0.15">
      <c r="A19" s="77" t="s">
        <v>101</v>
      </c>
      <c r="B19" s="93">
        <v>408</v>
      </c>
      <c r="C19" s="93">
        <v>139</v>
      </c>
      <c r="D19" s="93">
        <v>13</v>
      </c>
      <c r="E19" s="93">
        <v>387</v>
      </c>
      <c r="F19" s="93">
        <v>134</v>
      </c>
      <c r="G19" s="93">
        <v>13</v>
      </c>
      <c r="H19" s="93">
        <v>411</v>
      </c>
      <c r="I19" s="93">
        <v>142</v>
      </c>
      <c r="J19" s="93">
        <v>17</v>
      </c>
      <c r="K19" s="93">
        <v>448</v>
      </c>
      <c r="L19" s="93">
        <v>178</v>
      </c>
      <c r="M19" s="93">
        <v>14</v>
      </c>
      <c r="N19" s="93">
        <v>413</v>
      </c>
      <c r="O19" s="93">
        <v>192</v>
      </c>
      <c r="P19" s="93">
        <v>7</v>
      </c>
    </row>
    <row r="20" spans="1:16" ht="20.100000000000001" customHeight="1" x14ac:dyDescent="0.15">
      <c r="A20" s="68" t="s">
        <v>102</v>
      </c>
      <c r="B20" s="95">
        <v>198</v>
      </c>
      <c r="C20" s="95">
        <v>67</v>
      </c>
      <c r="D20" s="95">
        <v>7</v>
      </c>
      <c r="E20" s="95">
        <v>204</v>
      </c>
      <c r="F20" s="95">
        <v>70</v>
      </c>
      <c r="G20" s="95">
        <v>8</v>
      </c>
      <c r="H20" s="95">
        <v>192</v>
      </c>
      <c r="I20" s="95">
        <v>56</v>
      </c>
      <c r="J20" s="95">
        <v>4</v>
      </c>
      <c r="K20" s="95">
        <v>216</v>
      </c>
      <c r="L20" s="95">
        <v>79</v>
      </c>
      <c r="M20" s="95">
        <v>4</v>
      </c>
      <c r="N20" s="95">
        <v>188</v>
      </c>
      <c r="O20" s="95">
        <v>75</v>
      </c>
      <c r="P20" s="95">
        <v>1</v>
      </c>
    </row>
    <row r="21" spans="1:16" ht="20.100000000000001" customHeight="1" x14ac:dyDescent="0.15">
      <c r="A21" s="68" t="s">
        <v>170</v>
      </c>
      <c r="B21" s="95">
        <v>381</v>
      </c>
      <c r="C21" s="95">
        <v>112</v>
      </c>
      <c r="D21" s="95">
        <v>9</v>
      </c>
      <c r="E21" s="95">
        <v>378</v>
      </c>
      <c r="F21" s="95">
        <v>102</v>
      </c>
      <c r="G21" s="95">
        <v>11</v>
      </c>
      <c r="H21" s="95">
        <v>174</v>
      </c>
      <c r="I21" s="95">
        <v>56</v>
      </c>
      <c r="J21" s="95">
        <v>14</v>
      </c>
      <c r="K21" s="95">
        <v>162</v>
      </c>
      <c r="L21" s="95">
        <v>48</v>
      </c>
      <c r="M21" s="95">
        <v>4</v>
      </c>
      <c r="N21" s="95">
        <v>176</v>
      </c>
      <c r="O21" s="95">
        <v>75</v>
      </c>
      <c r="P21" s="95">
        <v>3</v>
      </c>
    </row>
    <row r="22" spans="1:16" ht="20.100000000000001" customHeight="1" x14ac:dyDescent="0.15">
      <c r="A22" s="68" t="s">
        <v>211</v>
      </c>
      <c r="B22" s="123"/>
      <c r="C22" s="123"/>
      <c r="D22" s="123"/>
      <c r="E22" s="123"/>
      <c r="F22" s="123"/>
      <c r="G22" s="123"/>
      <c r="H22" s="93">
        <v>111</v>
      </c>
      <c r="I22" s="93">
        <v>33</v>
      </c>
      <c r="J22" s="93">
        <v>8</v>
      </c>
      <c r="K22" s="93">
        <v>115</v>
      </c>
      <c r="L22" s="93">
        <v>31</v>
      </c>
      <c r="M22" s="93">
        <v>7</v>
      </c>
      <c r="N22" s="93">
        <v>106</v>
      </c>
      <c r="O22" s="93">
        <v>40</v>
      </c>
      <c r="P22" s="93">
        <v>2</v>
      </c>
    </row>
    <row r="23" spans="1:16" ht="20.100000000000001" customHeight="1" thickBot="1" x14ac:dyDescent="0.2">
      <c r="A23" s="68" t="s">
        <v>212</v>
      </c>
      <c r="B23" s="124"/>
      <c r="C23" s="124"/>
      <c r="D23" s="124"/>
      <c r="E23" s="124"/>
      <c r="F23" s="124"/>
      <c r="G23" s="124"/>
      <c r="H23" s="125">
        <v>103</v>
      </c>
      <c r="I23" s="125">
        <v>26</v>
      </c>
      <c r="J23" s="125">
        <v>8</v>
      </c>
      <c r="K23" s="95">
        <v>97</v>
      </c>
      <c r="L23" s="95">
        <v>39</v>
      </c>
      <c r="M23" s="95">
        <v>2</v>
      </c>
      <c r="N23" s="95">
        <v>119</v>
      </c>
      <c r="O23" s="95">
        <v>36</v>
      </c>
      <c r="P23" s="95">
        <v>4</v>
      </c>
    </row>
    <row r="24" spans="1:16" ht="24.75" customHeight="1" thickTop="1" thickBot="1" x14ac:dyDescent="0.2">
      <c r="A24" s="126" t="s">
        <v>1</v>
      </c>
      <c r="B24" s="127">
        <f t="shared" ref="B24:G24" si="0">SUM(B7:B21)</f>
        <v>35320</v>
      </c>
      <c r="C24" s="128">
        <f t="shared" si="0"/>
        <v>7204</v>
      </c>
      <c r="D24" s="129">
        <f t="shared" si="0"/>
        <v>640</v>
      </c>
      <c r="E24" s="96">
        <f t="shared" si="0"/>
        <v>35427</v>
      </c>
      <c r="F24" s="96">
        <f t="shared" si="0"/>
        <v>7337</v>
      </c>
      <c r="G24" s="96">
        <f t="shared" si="0"/>
        <v>759</v>
      </c>
      <c r="H24" s="97">
        <f t="shared" ref="H24:M24" si="1">SUM(H7:H23)</f>
        <v>37412</v>
      </c>
      <c r="I24" s="97">
        <f t="shared" si="1"/>
        <v>5646</v>
      </c>
      <c r="J24" s="130">
        <f t="shared" si="1"/>
        <v>1043</v>
      </c>
      <c r="K24" s="96">
        <f t="shared" si="1"/>
        <v>37452</v>
      </c>
      <c r="L24" s="96">
        <f t="shared" si="1"/>
        <v>5768</v>
      </c>
      <c r="M24" s="97">
        <f t="shared" si="1"/>
        <v>1033</v>
      </c>
      <c r="N24" s="96">
        <f>SUM(N7:N23)</f>
        <v>37317</v>
      </c>
      <c r="O24" s="96">
        <f>SUM(O7:O23)</f>
        <v>6122</v>
      </c>
      <c r="P24" s="97">
        <f>SUM(P7:P23)</f>
        <v>919</v>
      </c>
    </row>
    <row r="25" spans="1:16" ht="20.100000000000001" customHeight="1" thickTop="1" x14ac:dyDescent="0.15">
      <c r="A25" s="1" t="s">
        <v>213</v>
      </c>
      <c r="B25" s="131"/>
      <c r="C25" s="131"/>
      <c r="D25" s="1"/>
      <c r="E25" s="1"/>
      <c r="F25" s="1"/>
      <c r="G25" s="1"/>
      <c r="H25" s="1"/>
    </row>
    <row r="26" spans="1:16" ht="20.100000000000001" customHeight="1" x14ac:dyDescent="0.15">
      <c r="B26" s="1"/>
      <c r="C26" s="1"/>
      <c r="D26" s="1"/>
      <c r="E26" s="1"/>
      <c r="F26" s="1"/>
      <c r="G26" s="1"/>
      <c r="H26" s="1"/>
    </row>
    <row r="27" spans="1:16" ht="20.100000000000001" customHeight="1" x14ac:dyDescent="0.15">
      <c r="A27" s="1"/>
      <c r="B27" s="1"/>
      <c r="C27" s="1"/>
      <c r="D27" s="1"/>
      <c r="E27" s="1"/>
      <c r="F27" s="1"/>
      <c r="G27" s="1"/>
      <c r="H27" s="1"/>
    </row>
    <row r="28" spans="1:16" ht="19.5" customHeight="1" x14ac:dyDescent="0.15">
      <c r="A28" s="1"/>
      <c r="B28" s="1"/>
      <c r="C28" s="1"/>
      <c r="D28" s="1"/>
      <c r="E28" s="1"/>
      <c r="F28" s="1"/>
      <c r="G28" s="1"/>
      <c r="H28" s="1"/>
    </row>
    <row r="29" spans="1:16" ht="19.5" customHeight="1" x14ac:dyDescent="0.15">
      <c r="A29" s="1"/>
      <c r="B29" s="1"/>
      <c r="C29" s="1"/>
      <c r="D29" s="1"/>
      <c r="E29" s="1"/>
      <c r="F29" s="1"/>
      <c r="G29" s="1"/>
      <c r="H29" s="1"/>
    </row>
    <row r="30" spans="1:16" ht="20.100000000000001" customHeight="1" x14ac:dyDescent="0.15"/>
    <row r="31" spans="1:16" ht="20.100000000000001" customHeight="1" x14ac:dyDescent="0.15"/>
    <row r="32" spans="1:16" ht="20.100000000000001" customHeight="1" x14ac:dyDescent="0.15"/>
    <row r="33" s="271" customFormat="1" ht="19.5" customHeight="1" x14ac:dyDescent="0.15"/>
    <row r="34" s="271" customFormat="1" ht="20.100000000000001" customHeight="1" x14ac:dyDescent="0.15"/>
    <row r="35" s="271" customFormat="1" ht="19.5" customHeight="1" x14ac:dyDescent="0.15"/>
    <row r="36" s="271" customFormat="1" ht="19.5" customHeight="1" x14ac:dyDescent="0.15"/>
    <row r="37" s="271" customFormat="1" ht="19.5" customHeight="1" x14ac:dyDescent="0.15"/>
    <row r="38" s="271" customFormat="1" ht="19.5" customHeight="1" x14ac:dyDescent="0.15"/>
    <row r="39" s="271" customFormat="1" ht="19.5" customHeight="1" x14ac:dyDescent="0.15"/>
    <row r="40" s="271" customFormat="1" ht="19.5" customHeight="1" x14ac:dyDescent="0.15"/>
    <row r="41" s="271" customFormat="1" ht="19.5" customHeight="1" x14ac:dyDescent="0.15"/>
    <row r="42" s="271" customFormat="1" ht="19.5" customHeight="1" x14ac:dyDescent="0.15"/>
    <row r="43" s="271" customFormat="1" ht="19.5" customHeight="1" x14ac:dyDescent="0.15"/>
    <row r="44" s="271" customFormat="1" ht="19.5" customHeight="1" x14ac:dyDescent="0.15"/>
    <row r="45" s="271" customFormat="1" ht="19.5" customHeight="1" x14ac:dyDescent="0.15"/>
    <row r="46" s="271" customFormat="1" ht="19.5" customHeight="1" x14ac:dyDescent="0.15"/>
    <row r="47" s="271" customFormat="1" ht="19.5" customHeight="1" x14ac:dyDescent="0.15"/>
    <row r="48" s="271" customFormat="1" ht="19.5" customHeight="1" x14ac:dyDescent="0.15"/>
    <row r="49" s="271" customFormat="1" ht="19.5" customHeight="1" x14ac:dyDescent="0.15"/>
    <row r="50" s="271" customFormat="1" ht="19.5" customHeight="1" x14ac:dyDescent="0.15"/>
    <row r="51" s="271" customFormat="1" ht="19.5" customHeight="1" x14ac:dyDescent="0.15"/>
    <row r="52" s="271" customFormat="1" ht="19.5" customHeight="1" x14ac:dyDescent="0.15"/>
    <row r="53" s="271" customFormat="1" ht="19.5" customHeight="1" x14ac:dyDescent="0.15"/>
    <row r="54" s="271" customFormat="1" ht="15.6" customHeight="1" x14ac:dyDescent="0.15"/>
  </sheetData>
  <mergeCells count="6">
    <mergeCell ref="L4:P4"/>
    <mergeCell ref="B5:D5"/>
    <mergeCell ref="E5:G5"/>
    <mergeCell ref="H5:J5"/>
    <mergeCell ref="K5:M5"/>
    <mergeCell ref="N5:P5"/>
  </mergeCells>
  <phoneticPr fontId="3"/>
  <pageMargins left="0.59055118110236227" right="0.59055118110236227" top="0.98425196850393704" bottom="0.98425196850393704" header="0.59055118110236227" footer="0.59055118110236227"/>
  <pageSetup paperSize="9" scale="80" orientation="landscape" r:id="rId1"/>
  <headerFooter scaleWithDoc="0" alignWithMargins="0">
    <oddHeader>&amp;R&amp;"ＭＳ 明朝,標準"&amp;9介護　１</oddHeader>
    <oddFooter>&amp;C&amp;"+,標準"&amp;20
&amp;R&amp;"ＭＳ 明朝,標準"&amp;9介護　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zoomScaleNormal="100" zoomScaleSheetLayoutView="70" zoomScalePageLayoutView="75" workbookViewId="0"/>
  </sheetViews>
  <sheetFormatPr defaultColWidth="11.77734375" defaultRowHeight="21.75" customHeight="1" x14ac:dyDescent="0.15"/>
  <cols>
    <col min="1" max="1" width="9.44140625" style="1" customWidth="1"/>
    <col min="2" max="2" width="10.109375" style="1" customWidth="1"/>
    <col min="3" max="4" width="14.77734375" style="1" customWidth="1"/>
    <col min="5" max="5" width="10.109375" style="1" customWidth="1"/>
    <col min="6" max="7" width="14.77734375" style="1" customWidth="1"/>
    <col min="8" max="8" width="10.44140625" style="1" customWidth="1"/>
    <col min="9" max="10" width="14.77734375" style="1" customWidth="1"/>
    <col min="11" max="11" width="10.77734375" style="1" customWidth="1"/>
    <col min="12" max="16384" width="11.77734375" style="1"/>
  </cols>
  <sheetData>
    <row r="1" spans="1:14" ht="21.75" customHeight="1" x14ac:dyDescent="0.15">
      <c r="B1" s="132"/>
      <c r="C1" s="132"/>
      <c r="D1" s="132"/>
      <c r="E1" s="120"/>
      <c r="F1" s="120"/>
    </row>
    <row r="2" spans="1:14" ht="21.75" customHeight="1" x14ac:dyDescent="0.15">
      <c r="A2" s="1" t="s">
        <v>185</v>
      </c>
    </row>
    <row r="3" spans="1:14" ht="21.75" customHeight="1" x14ac:dyDescent="0.15">
      <c r="A3" s="169" t="s">
        <v>151</v>
      </c>
      <c r="B3" s="169"/>
      <c r="C3" s="169"/>
      <c r="D3" s="169"/>
      <c r="E3" s="169"/>
      <c r="F3" s="169"/>
      <c r="G3" s="169"/>
      <c r="H3" s="169"/>
      <c r="I3" s="272"/>
      <c r="J3" s="272"/>
      <c r="K3" s="272"/>
    </row>
    <row r="4" spans="1:14" ht="21.75" customHeight="1" x14ac:dyDescent="0.15">
      <c r="A4" s="178" t="s">
        <v>56</v>
      </c>
      <c r="B4" s="179"/>
      <c r="C4" s="173" t="s">
        <v>214</v>
      </c>
      <c r="D4" s="173"/>
      <c r="E4" s="173"/>
      <c r="F4" s="173" t="s">
        <v>215</v>
      </c>
      <c r="G4" s="173"/>
      <c r="H4" s="173"/>
      <c r="I4" s="173" t="s">
        <v>242</v>
      </c>
      <c r="J4" s="173"/>
      <c r="K4" s="173"/>
      <c r="L4" s="2"/>
      <c r="M4" s="2"/>
      <c r="N4" s="2"/>
    </row>
    <row r="5" spans="1:14" ht="21.75" customHeight="1" thickBot="1" x14ac:dyDescent="0.2">
      <c r="A5" s="180"/>
      <c r="B5" s="181"/>
      <c r="C5" s="62" t="s">
        <v>221</v>
      </c>
      <c r="D5" s="62" t="s">
        <v>222</v>
      </c>
      <c r="E5" s="68" t="s">
        <v>223</v>
      </c>
      <c r="F5" s="62" t="s">
        <v>221</v>
      </c>
      <c r="G5" s="62" t="s">
        <v>222</v>
      </c>
      <c r="H5" s="68" t="s">
        <v>223</v>
      </c>
      <c r="I5" s="62" t="s">
        <v>221</v>
      </c>
      <c r="J5" s="62" t="s">
        <v>222</v>
      </c>
      <c r="K5" s="68" t="s">
        <v>223</v>
      </c>
    </row>
    <row r="6" spans="1:14" ht="21.75" customHeight="1" thickBot="1" x14ac:dyDescent="0.2">
      <c r="A6" s="175" t="s">
        <v>13</v>
      </c>
      <c r="B6" s="88" t="s">
        <v>94</v>
      </c>
      <c r="C6" s="133">
        <v>2511038500</v>
      </c>
      <c r="D6" s="134">
        <v>2514295400</v>
      </c>
      <c r="E6" s="101">
        <f>D6/C6</f>
        <v>1.0012970330801381</v>
      </c>
      <c r="F6" s="133">
        <v>2474836500</v>
      </c>
      <c r="G6" s="134">
        <v>2478369000</v>
      </c>
      <c r="H6" s="101">
        <f>G6/F6</f>
        <v>1.0014273670200031</v>
      </c>
      <c r="I6" s="133">
        <v>2593592400</v>
      </c>
      <c r="J6" s="134">
        <v>2597680500</v>
      </c>
      <c r="K6" s="101">
        <f>J6/I6</f>
        <v>1.0015762307138161</v>
      </c>
    </row>
    <row r="7" spans="1:14" ht="21.75" customHeight="1" thickBot="1" x14ac:dyDescent="0.2">
      <c r="A7" s="176"/>
      <c r="B7" s="62" t="s">
        <v>95</v>
      </c>
      <c r="C7" s="133">
        <v>339715200</v>
      </c>
      <c r="D7" s="134">
        <v>310148400</v>
      </c>
      <c r="E7" s="101">
        <f>D7/C7</f>
        <v>0.91296591968802099</v>
      </c>
      <c r="F7" s="133">
        <v>332738300</v>
      </c>
      <c r="G7" s="134">
        <v>309821000</v>
      </c>
      <c r="H7" s="101">
        <f>G7/F7</f>
        <v>0.93112515150795683</v>
      </c>
      <c r="I7" s="133">
        <v>373020300</v>
      </c>
      <c r="J7" s="134">
        <v>350718200</v>
      </c>
      <c r="K7" s="101">
        <f>J7/I7</f>
        <v>0.94021210105723474</v>
      </c>
    </row>
    <row r="8" spans="1:14" ht="21.75" customHeight="1" thickBot="1" x14ac:dyDescent="0.2">
      <c r="A8" s="177"/>
      <c r="B8" s="62" t="s">
        <v>14</v>
      </c>
      <c r="C8" s="133">
        <f>SUM(C6:C7)</f>
        <v>2850753700</v>
      </c>
      <c r="D8" s="134">
        <f>SUM(D6:D7)</f>
        <v>2824443800</v>
      </c>
      <c r="E8" s="101">
        <f>D8/C8</f>
        <v>0.99077089683335318</v>
      </c>
      <c r="F8" s="133">
        <f>SUM(F6:F7)</f>
        <v>2807574800</v>
      </c>
      <c r="G8" s="134">
        <f>SUM(G6:G7)</f>
        <v>2788190000</v>
      </c>
      <c r="H8" s="101">
        <f>G8/F8</f>
        <v>0.99309553569151565</v>
      </c>
      <c r="I8" s="133">
        <f>SUM(I6:I7)</f>
        <v>2966612700</v>
      </c>
      <c r="J8" s="134">
        <f>SUM(J6:J7)</f>
        <v>2948398700</v>
      </c>
      <c r="K8" s="101">
        <f>J8/I8</f>
        <v>0.99386033775153726</v>
      </c>
    </row>
    <row r="9" spans="1:14" ht="21.75" customHeight="1" thickBot="1" x14ac:dyDescent="0.2">
      <c r="A9" s="68" t="s">
        <v>15</v>
      </c>
      <c r="B9" s="135" t="s">
        <v>95</v>
      </c>
      <c r="C9" s="136">
        <v>64958300</v>
      </c>
      <c r="D9" s="137">
        <v>14207900</v>
      </c>
      <c r="E9" s="101">
        <f>D9/C9</f>
        <v>0.21872339639430219</v>
      </c>
      <c r="F9" s="136">
        <v>59609200</v>
      </c>
      <c r="G9" s="137">
        <v>13790400</v>
      </c>
      <c r="H9" s="101">
        <f>G9/F9</f>
        <v>0.23134683907853151</v>
      </c>
      <c r="I9" s="136">
        <v>54337200</v>
      </c>
      <c r="J9" s="137">
        <v>8655450</v>
      </c>
      <c r="K9" s="101">
        <f>J9/I9</f>
        <v>0.1592914246593494</v>
      </c>
    </row>
    <row r="10" spans="1:14" ht="21.75" customHeight="1" thickBot="1" x14ac:dyDescent="0.2">
      <c r="A10" s="77"/>
      <c r="B10" s="138" t="s">
        <v>53</v>
      </c>
      <c r="C10" s="139">
        <f>SUM(C8:C9)</f>
        <v>2915712000</v>
      </c>
      <c r="D10" s="139">
        <f>SUM(D8:D9)</f>
        <v>2838651700</v>
      </c>
      <c r="E10" s="101">
        <f>D10/C10</f>
        <v>0.97357067501865757</v>
      </c>
      <c r="F10" s="139">
        <f>SUM(F8:F9)</f>
        <v>2867184000</v>
      </c>
      <c r="G10" s="139">
        <f>SUM(G8:G9)</f>
        <v>2801980400</v>
      </c>
      <c r="H10" s="101">
        <f>G10/F10</f>
        <v>0.97725866215771295</v>
      </c>
      <c r="I10" s="139">
        <f>SUM(I8:I9)</f>
        <v>3020949900</v>
      </c>
      <c r="J10" s="139">
        <f>SUM(J8:J9)</f>
        <v>2957054150</v>
      </c>
      <c r="K10" s="101">
        <f>J10/I10</f>
        <v>0.97884911960969623</v>
      </c>
    </row>
    <row r="11" spans="1:14" ht="21.75" customHeight="1" x14ac:dyDescent="0.15">
      <c r="A11" s="174" t="s">
        <v>174</v>
      </c>
      <c r="B11" s="174"/>
      <c r="C11" s="174"/>
      <c r="D11" s="120"/>
      <c r="E11" s="140"/>
      <c r="F11" s="120"/>
      <c r="G11" s="120"/>
      <c r="H11" s="140"/>
      <c r="I11" s="120"/>
      <c r="J11" s="120"/>
      <c r="K11" s="140"/>
    </row>
    <row r="12" spans="1:14" ht="21.75" customHeight="1" x14ac:dyDescent="0.15">
      <c r="A12" s="2"/>
      <c r="B12" s="2"/>
      <c r="C12" s="120"/>
      <c r="D12" s="120"/>
      <c r="E12" s="140"/>
      <c r="F12" s="120"/>
      <c r="G12" s="120"/>
      <c r="H12" s="140"/>
      <c r="I12" s="120"/>
      <c r="J12" s="120"/>
      <c r="K12" s="140"/>
    </row>
    <row r="13" spans="1:14" ht="21.75" customHeight="1" x14ac:dyDescent="0.15">
      <c r="A13" s="2"/>
      <c r="B13" s="2"/>
      <c r="C13" s="120"/>
      <c r="D13" s="120"/>
      <c r="E13" s="140"/>
      <c r="F13" s="120"/>
      <c r="G13" s="120"/>
      <c r="H13" s="140"/>
      <c r="I13" s="120"/>
      <c r="J13" s="120"/>
      <c r="K13" s="140"/>
    </row>
    <row r="14" spans="1:14" ht="21.75" customHeight="1" x14ac:dyDescent="0.15">
      <c r="F14" s="169" t="s">
        <v>150</v>
      </c>
      <c r="G14" s="169"/>
      <c r="H14" s="169"/>
    </row>
    <row r="15" spans="1:14" ht="21.75" customHeight="1" x14ac:dyDescent="0.15">
      <c r="A15" s="178" t="s">
        <v>56</v>
      </c>
      <c r="B15" s="179"/>
      <c r="C15" s="173" t="s">
        <v>243</v>
      </c>
      <c r="D15" s="173"/>
      <c r="E15" s="173"/>
      <c r="F15" s="170" t="s">
        <v>241</v>
      </c>
      <c r="G15" s="171"/>
      <c r="H15" s="172"/>
    </row>
    <row r="16" spans="1:14" ht="21.75" customHeight="1" thickBot="1" x14ac:dyDescent="0.2">
      <c r="A16" s="180"/>
      <c r="B16" s="181"/>
      <c r="C16" s="62" t="s">
        <v>221</v>
      </c>
      <c r="D16" s="62" t="s">
        <v>222</v>
      </c>
      <c r="E16" s="68" t="s">
        <v>223</v>
      </c>
      <c r="F16" s="62" t="s">
        <v>221</v>
      </c>
      <c r="G16" s="62" t="s">
        <v>222</v>
      </c>
      <c r="H16" s="68" t="s">
        <v>223</v>
      </c>
    </row>
    <row r="17" spans="1:8" ht="21.75" customHeight="1" thickBot="1" x14ac:dyDescent="0.2">
      <c r="A17" s="175" t="s">
        <v>13</v>
      </c>
      <c r="B17" s="88" t="s">
        <v>94</v>
      </c>
      <c r="C17" s="141">
        <v>2592833400</v>
      </c>
      <c r="D17" s="142">
        <v>2597161100</v>
      </c>
      <c r="E17" s="101">
        <f>D17/C17</f>
        <v>1.0016691006834453</v>
      </c>
      <c r="F17" s="141">
        <v>2578218400</v>
      </c>
      <c r="G17" s="142">
        <v>2582620700</v>
      </c>
      <c r="H17" s="167">
        <f>G17/F17</f>
        <v>1.0017074969288871</v>
      </c>
    </row>
    <row r="18" spans="1:8" ht="21.75" customHeight="1" thickBot="1" x14ac:dyDescent="0.2">
      <c r="A18" s="176"/>
      <c r="B18" s="62" t="s">
        <v>95</v>
      </c>
      <c r="C18" s="141">
        <v>390308400</v>
      </c>
      <c r="D18" s="142">
        <v>368115100</v>
      </c>
      <c r="E18" s="101">
        <f>D18/C18</f>
        <v>0.94313906644079404</v>
      </c>
      <c r="F18" s="141">
        <v>418177700</v>
      </c>
      <c r="G18" s="142">
        <v>398337240</v>
      </c>
      <c r="H18" s="167">
        <f>G18/F18</f>
        <v>0.95255495450857375</v>
      </c>
    </row>
    <row r="19" spans="1:8" ht="21.75" customHeight="1" thickBot="1" x14ac:dyDescent="0.2">
      <c r="A19" s="177"/>
      <c r="B19" s="62" t="s">
        <v>14</v>
      </c>
      <c r="C19" s="141">
        <f>SUM(C17:C18)</f>
        <v>2983141800</v>
      </c>
      <c r="D19" s="142">
        <f>SUM(D17:D18)</f>
        <v>2965276200</v>
      </c>
      <c r="E19" s="101">
        <f>D19/C19</f>
        <v>0.99401114623515385</v>
      </c>
      <c r="F19" s="141">
        <f>SUM(F17:F18)</f>
        <v>2996396100</v>
      </c>
      <c r="G19" s="141">
        <f>SUM(G17:G18)</f>
        <v>2980957940</v>
      </c>
      <c r="H19" s="167">
        <f>G19/F19</f>
        <v>0.99484775727748409</v>
      </c>
    </row>
    <row r="20" spans="1:8" ht="21.75" customHeight="1" thickBot="1" x14ac:dyDescent="0.2">
      <c r="A20" s="68" t="s">
        <v>15</v>
      </c>
      <c r="B20" s="68" t="s">
        <v>95</v>
      </c>
      <c r="C20" s="143">
        <v>53925750</v>
      </c>
      <c r="D20" s="144">
        <v>8343500</v>
      </c>
      <c r="E20" s="101">
        <f>D20/C20</f>
        <v>0.15472200201202579</v>
      </c>
      <c r="F20" s="143">
        <v>50659350</v>
      </c>
      <c r="G20" s="144">
        <v>8351320</v>
      </c>
      <c r="H20" s="167">
        <f>G20/F20</f>
        <v>0.16485249021157988</v>
      </c>
    </row>
    <row r="21" spans="1:8" ht="21.75" customHeight="1" thickBot="1" x14ac:dyDescent="0.2">
      <c r="A21" s="77"/>
      <c r="B21" s="138" t="s">
        <v>53</v>
      </c>
      <c r="C21" s="145">
        <f>SUM(C19:C20)</f>
        <v>3037067550</v>
      </c>
      <c r="D21" s="145">
        <f>SUM(D19:D20)</f>
        <v>2973619700</v>
      </c>
      <c r="E21" s="101">
        <f>D21/C21</f>
        <v>0.97910884464851633</v>
      </c>
      <c r="F21" s="145">
        <f>SUM(F19:F20)</f>
        <v>3047055450</v>
      </c>
      <c r="G21" s="145">
        <f>SUM(G19:G20)</f>
        <v>2989309260</v>
      </c>
      <c r="H21" s="167">
        <f>G21/F21</f>
        <v>0.98104852670140941</v>
      </c>
    </row>
    <row r="22" spans="1:8" ht="21.75" customHeight="1" x14ac:dyDescent="0.15">
      <c r="A22" s="174" t="s">
        <v>172</v>
      </c>
      <c r="B22" s="174"/>
      <c r="C22" s="174"/>
    </row>
    <row r="23" spans="1:8" ht="21.75" customHeight="1" x14ac:dyDescent="0.15">
      <c r="G23" s="271"/>
    </row>
  </sheetData>
  <customSheetViews>
    <customSheetView guid="{01432A6A-75BC-44A5-8B8F-BBCDF099F9F5}" showPageBreaks="1" view="pageLayout" topLeftCell="A26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1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6BB7537B-1545-4E74-B703-DFED84909117}" showPageBreaks="1" view="pageLayout" topLeftCell="A26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2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1CBDCDC9-EEBC-4C78-8079-537915392559}" showPageBreaks="1" view="pageLayout" topLeftCell="A7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3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79ED1021-932E-4285-8385-1983162146F0}" showPageBreaks="1" view="pageLayout" topLeftCell="A7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4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74676B84-32D7-4C0F-B1D1-1B3516F697BF}" showPageBreaks="1" view="pageLayout" topLeftCell="A26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5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8DEA5A7F-97E3-4784-A911-275CEF11549D}" showPageBreaks="1" view="pageLayout" topLeftCell="A26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6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2E5066E1-897D-4D5B-9365-B51BD02C33B6}" showPageBreaks="1" view="pageLayout" topLeftCell="A7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7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380BADEB-6BE9-4D34-AA16-466EAC0C9C5F}" showPageBreaks="1" view="pageLayout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8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63735779-D376-4055-A571-79D604E6A4C3}" showPageBreaks="1" view="pageLayout" topLeftCell="A7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9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DF10DA8A-AE5D-4BDF-9DF1-74FA84E8FBD7}" showPageBreaks="1" view="pageLayout" topLeftCell="A26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10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AFBDFD76-953D-42F9-862D-35678ABA4D0E}" showPageBreaks="1" view="pageLayout" topLeftCell="A7">
      <selection activeCell="F21" sqref="F21:G21"/>
      <pageMargins left="1.1811023622047245" right="0.19685039370078741" top="1.1811023622047245" bottom="1.1811023622047245" header="0.78740157480314965" footer="0.62992125984251968"/>
      <pageSetup paperSize="9" scale="80" orientation="landscape" r:id="rId11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  <customSheetView guid="{4E8F78F7-447A-4090-92A0-A924D30E87DA}" showPageBreaks="1" view="pageLayout" topLeftCell="A13">
      <selection activeCell="A3" sqref="A3:K3"/>
      <pageMargins left="1.1811023622047245" right="0.19685039370078741" top="1.1811023622047245" bottom="1.1811023622047245" header="0.78740157480314965" footer="0.62992125984251968"/>
      <pageSetup paperSize="9" scale="80" orientation="landscape" r:id="rId12"/>
      <headerFooter alignWithMargins="0">
        <oddHeader>&amp;R&amp;"ＭＳ 明朝,標準"&amp;11高齢９</oddHeader>
        <oddFooter>&amp;C&amp;"-,標準"&amp;20-29-&amp;R&amp;"ＭＳ 明朝,標準"&amp;11高齢９</oddFooter>
      </headerFooter>
    </customSheetView>
  </customSheetViews>
  <mergeCells count="15">
    <mergeCell ref="F15:H15"/>
    <mergeCell ref="A22:C22"/>
    <mergeCell ref="A17:A19"/>
    <mergeCell ref="C15:E15"/>
    <mergeCell ref="A15:B15"/>
    <mergeCell ref="A16:B16"/>
    <mergeCell ref="A11:C11"/>
    <mergeCell ref="F14:H14"/>
    <mergeCell ref="A3:K3"/>
    <mergeCell ref="F4:H4"/>
    <mergeCell ref="A6:A8"/>
    <mergeCell ref="A4:B4"/>
    <mergeCell ref="A5:B5"/>
    <mergeCell ref="I4:K4"/>
    <mergeCell ref="C4:E4"/>
  </mergeCells>
  <phoneticPr fontId="3"/>
  <pageMargins left="0.59055118110236227" right="0.59055118110236227" top="0.98425196850393704" bottom="0.98425196850393704" header="0.59055118110236227" footer="0.59055118110236227"/>
  <pageSetup paperSize="9" scale="80" orientation="landscape" cellComments="asDisplayed" r:id="rId13"/>
  <headerFooter scaleWithDoc="0" alignWithMargins="0">
    <oddHeader>&amp;C&amp;"+,標準"&amp;20
&amp;R&amp;"ＭＳ 明朝,標準"&amp;9介護　２</oddHeader>
    <oddFooter>&amp;R&amp;"ＭＳ 明朝,標準"&amp;9介護　２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9"/>
  <sheetViews>
    <sheetView zoomScaleNormal="100" zoomScaleSheetLayoutView="100" workbookViewId="0"/>
  </sheetViews>
  <sheetFormatPr defaultColWidth="8.77734375" defaultRowHeight="17.100000000000001" customHeight="1" x14ac:dyDescent="0.15"/>
  <cols>
    <col min="1" max="1" width="11.77734375" style="146" customWidth="1"/>
    <col min="2" max="16" width="9.109375" style="146" customWidth="1"/>
    <col min="17" max="16384" width="8.77734375" style="146"/>
  </cols>
  <sheetData>
    <row r="1" spans="1:15" ht="17.100000000000001" customHeight="1" x14ac:dyDescent="0.15">
      <c r="A1" s="1"/>
      <c r="B1" s="1"/>
      <c r="C1" s="1"/>
      <c r="D1" s="5"/>
    </row>
    <row r="2" spans="1:15" ht="17.100000000000001" customHeight="1" x14ac:dyDescent="0.15">
      <c r="A2" s="1" t="s">
        <v>186</v>
      </c>
      <c r="B2" s="1"/>
      <c r="C2" s="1"/>
      <c r="D2" s="5"/>
      <c r="E2" s="1"/>
      <c r="F2" s="1"/>
      <c r="G2" s="1"/>
      <c r="H2" s="1"/>
      <c r="L2" s="121"/>
    </row>
    <row r="3" spans="1:15" ht="14.25" x14ac:dyDescent="0.15">
      <c r="A3" s="1"/>
      <c r="B3" s="1"/>
      <c r="C3" s="1"/>
      <c r="D3" s="5"/>
      <c r="E3" s="1"/>
      <c r="F3" s="1"/>
      <c r="G3" s="1"/>
      <c r="H3" s="1"/>
      <c r="L3" s="16" t="s">
        <v>237</v>
      </c>
    </row>
    <row r="4" spans="1:15" ht="17.100000000000001" customHeight="1" x14ac:dyDescent="0.15">
      <c r="A4" s="147" t="s">
        <v>154</v>
      </c>
      <c r="B4" s="148" t="s">
        <v>56</v>
      </c>
      <c r="C4" s="170" t="s">
        <v>214</v>
      </c>
      <c r="D4" s="172"/>
      <c r="E4" s="170" t="s">
        <v>215</v>
      </c>
      <c r="F4" s="172"/>
      <c r="G4" s="170" t="s">
        <v>216</v>
      </c>
      <c r="H4" s="172"/>
      <c r="I4" s="170" t="s">
        <v>220</v>
      </c>
      <c r="J4" s="172"/>
      <c r="K4" s="170" t="s">
        <v>241</v>
      </c>
      <c r="L4" s="172"/>
      <c r="M4" s="2"/>
      <c r="N4" s="2"/>
    </row>
    <row r="5" spans="1:15" ht="16.5" customHeight="1" x14ac:dyDescent="0.15">
      <c r="A5" s="170" t="s">
        <v>82</v>
      </c>
      <c r="B5" s="172"/>
      <c r="C5" s="182">
        <v>7298</v>
      </c>
      <c r="D5" s="183"/>
      <c r="E5" s="182">
        <v>4190</v>
      </c>
      <c r="F5" s="183"/>
      <c r="G5" s="182">
        <v>4502</v>
      </c>
      <c r="H5" s="183"/>
      <c r="I5" s="182">
        <v>5672</v>
      </c>
      <c r="J5" s="183"/>
      <c r="K5" s="182">
        <v>7192</v>
      </c>
      <c r="L5" s="183"/>
      <c r="M5" s="149"/>
      <c r="N5" s="150"/>
    </row>
    <row r="6" spans="1:15" ht="16.5" customHeight="1" x14ac:dyDescent="0.15">
      <c r="A6" s="170" t="s">
        <v>68</v>
      </c>
      <c r="B6" s="172"/>
      <c r="C6" s="182">
        <v>7150</v>
      </c>
      <c r="D6" s="183"/>
      <c r="E6" s="182">
        <v>4011</v>
      </c>
      <c r="F6" s="183"/>
      <c r="G6" s="182">
        <v>4338</v>
      </c>
      <c r="H6" s="183"/>
      <c r="I6" s="182">
        <v>5122</v>
      </c>
      <c r="J6" s="183"/>
      <c r="K6" s="182">
        <v>6834</v>
      </c>
      <c r="L6" s="183"/>
      <c r="M6" s="149"/>
      <c r="N6" s="150"/>
    </row>
    <row r="7" spans="1:15" ht="16.5" customHeight="1" x14ac:dyDescent="0.15">
      <c r="A7" s="170" t="s">
        <v>75</v>
      </c>
      <c r="B7" s="172"/>
      <c r="C7" s="182">
        <v>7312</v>
      </c>
      <c r="D7" s="183"/>
      <c r="E7" s="182">
        <v>4300</v>
      </c>
      <c r="F7" s="183"/>
      <c r="G7" s="182">
        <v>4369</v>
      </c>
      <c r="H7" s="183"/>
      <c r="I7" s="182">
        <v>5504</v>
      </c>
      <c r="J7" s="183"/>
      <c r="K7" s="182">
        <v>7170</v>
      </c>
      <c r="L7" s="183"/>
      <c r="M7" s="149"/>
      <c r="N7" s="150"/>
    </row>
    <row r="8" spans="1:15" ht="16.5" customHeight="1" x14ac:dyDescent="0.15">
      <c r="A8" s="170" t="s">
        <v>69</v>
      </c>
      <c r="B8" s="172"/>
      <c r="C8" s="182">
        <v>7223</v>
      </c>
      <c r="D8" s="183"/>
      <c r="E8" s="182">
        <v>4138</v>
      </c>
      <c r="F8" s="183"/>
      <c r="G8" s="182">
        <v>4347</v>
      </c>
      <c r="H8" s="183"/>
      <c r="I8" s="182">
        <v>5239</v>
      </c>
      <c r="J8" s="183"/>
      <c r="K8" s="182">
        <v>6947</v>
      </c>
      <c r="L8" s="183"/>
      <c r="M8" s="149"/>
      <c r="N8" s="150"/>
    </row>
    <row r="9" spans="1:15" ht="16.5" customHeight="1" x14ac:dyDescent="0.15">
      <c r="A9" s="170" t="s">
        <v>76</v>
      </c>
      <c r="B9" s="172"/>
      <c r="C9" s="182">
        <v>219</v>
      </c>
      <c r="D9" s="183"/>
      <c r="E9" s="182">
        <v>182</v>
      </c>
      <c r="F9" s="183"/>
      <c r="G9" s="182">
        <v>205</v>
      </c>
      <c r="H9" s="183"/>
      <c r="I9" s="182">
        <v>208</v>
      </c>
      <c r="J9" s="183"/>
      <c r="K9" s="182">
        <v>226</v>
      </c>
      <c r="L9" s="183"/>
      <c r="M9" s="149"/>
      <c r="N9" s="150"/>
    </row>
    <row r="10" spans="1:15" ht="16.5" customHeight="1" thickBot="1" x14ac:dyDescent="0.2">
      <c r="A10" s="184" t="s">
        <v>67</v>
      </c>
      <c r="B10" s="184" t="s">
        <v>155</v>
      </c>
      <c r="C10" s="98" t="s">
        <v>224</v>
      </c>
      <c r="D10" s="68" t="s">
        <v>225</v>
      </c>
      <c r="E10" s="98" t="s">
        <v>224</v>
      </c>
      <c r="F10" s="68" t="s">
        <v>225</v>
      </c>
      <c r="G10" s="98" t="s">
        <v>224</v>
      </c>
      <c r="H10" s="68" t="s">
        <v>225</v>
      </c>
      <c r="I10" s="98" t="s">
        <v>156</v>
      </c>
      <c r="J10" s="68" t="s">
        <v>157</v>
      </c>
      <c r="K10" s="98" t="s">
        <v>156</v>
      </c>
      <c r="L10" s="68" t="s">
        <v>157</v>
      </c>
      <c r="M10" s="149"/>
      <c r="N10" s="2"/>
    </row>
    <row r="11" spans="1:15" ht="16.5" customHeight="1" thickBot="1" x14ac:dyDescent="0.2">
      <c r="A11" s="175"/>
      <c r="B11" s="185"/>
      <c r="C11" s="99">
        <v>6987</v>
      </c>
      <c r="D11" s="100">
        <v>1</v>
      </c>
      <c r="E11" s="99">
        <v>4175</v>
      </c>
      <c r="F11" s="100">
        <v>1</v>
      </c>
      <c r="G11" s="99">
        <v>4275</v>
      </c>
      <c r="H11" s="100">
        <v>1</v>
      </c>
      <c r="I11" s="99">
        <v>4736</v>
      </c>
      <c r="J11" s="100">
        <v>1</v>
      </c>
      <c r="K11" s="99">
        <v>6788</v>
      </c>
      <c r="L11" s="100">
        <v>1</v>
      </c>
      <c r="M11" s="149"/>
      <c r="N11" s="151"/>
    </row>
    <row r="12" spans="1:15" ht="16.5" customHeight="1" thickBot="1" x14ac:dyDescent="0.2">
      <c r="A12" s="175"/>
      <c r="B12" s="62" t="s">
        <v>202</v>
      </c>
      <c r="C12" s="99">
        <v>92</v>
      </c>
      <c r="D12" s="101">
        <f>C12/C11</f>
        <v>1.3167310719908402E-2</v>
      </c>
      <c r="E12" s="99">
        <v>108</v>
      </c>
      <c r="F12" s="101">
        <f>E12/E11</f>
        <v>2.5868263473053894E-2</v>
      </c>
      <c r="G12" s="99">
        <v>82</v>
      </c>
      <c r="H12" s="101">
        <f>G12/G11</f>
        <v>1.9181286549707601E-2</v>
      </c>
      <c r="I12" s="99">
        <v>107</v>
      </c>
      <c r="J12" s="101">
        <f>I12/I11-0.001</f>
        <v>2.1592905405405406E-2</v>
      </c>
      <c r="K12" s="99">
        <v>98</v>
      </c>
      <c r="L12" s="101">
        <f>K12/K11</f>
        <v>1.4437242192103713E-2</v>
      </c>
      <c r="M12" s="152"/>
      <c r="N12" s="153"/>
      <c r="O12" s="154"/>
    </row>
    <row r="13" spans="1:15" ht="16.5" customHeight="1" thickBot="1" x14ac:dyDescent="0.2">
      <c r="A13" s="175"/>
      <c r="B13" s="62" t="s">
        <v>58</v>
      </c>
      <c r="C13" s="99">
        <v>1080</v>
      </c>
      <c r="D13" s="101">
        <v>0.154</v>
      </c>
      <c r="E13" s="99">
        <v>776</v>
      </c>
      <c r="F13" s="101">
        <f>E13/E11</f>
        <v>0.18586826347305388</v>
      </c>
      <c r="G13" s="99">
        <v>770</v>
      </c>
      <c r="H13" s="101">
        <f>G13/G11</f>
        <v>0.18011695906432748</v>
      </c>
      <c r="I13" s="99">
        <v>866</v>
      </c>
      <c r="J13" s="101">
        <f>I13/I11</f>
        <v>0.18285472972972974</v>
      </c>
      <c r="K13" s="99">
        <v>1162</v>
      </c>
      <c r="L13" s="101">
        <f>K13/K11</f>
        <v>0.17118444313494402</v>
      </c>
      <c r="M13" s="152"/>
      <c r="N13" s="153"/>
      <c r="O13" s="154"/>
    </row>
    <row r="14" spans="1:15" ht="16.5" customHeight="1" thickBot="1" x14ac:dyDescent="0.2">
      <c r="A14" s="175"/>
      <c r="B14" s="62" t="s">
        <v>59</v>
      </c>
      <c r="C14" s="99">
        <v>741</v>
      </c>
      <c r="D14" s="101">
        <f>C14/C11</f>
        <v>0.10605410047230571</v>
      </c>
      <c r="E14" s="99">
        <v>436</v>
      </c>
      <c r="F14" s="101">
        <f>E14/E11</f>
        <v>0.1044311377245509</v>
      </c>
      <c r="G14" s="99">
        <v>416</v>
      </c>
      <c r="H14" s="101">
        <f>G14/G11</f>
        <v>9.7309941520467833E-2</v>
      </c>
      <c r="I14" s="99">
        <v>448</v>
      </c>
      <c r="J14" s="101">
        <f>I14/I11</f>
        <v>9.45945945945946E-2</v>
      </c>
      <c r="K14" s="99">
        <v>617</v>
      </c>
      <c r="L14" s="101">
        <f>K14/K11</f>
        <v>9.0895698291101945E-2</v>
      </c>
      <c r="M14" s="152"/>
      <c r="N14" s="153"/>
      <c r="O14" s="154"/>
    </row>
    <row r="15" spans="1:15" ht="16.5" customHeight="1" thickBot="1" x14ac:dyDescent="0.2">
      <c r="A15" s="175"/>
      <c r="B15" s="62" t="s">
        <v>62</v>
      </c>
      <c r="C15" s="99">
        <v>1692</v>
      </c>
      <c r="D15" s="101">
        <f>C15/C11</f>
        <v>0.24216401889222841</v>
      </c>
      <c r="E15" s="99">
        <v>938</v>
      </c>
      <c r="F15" s="101">
        <f>E15/E11</f>
        <v>0.22467065868263472</v>
      </c>
      <c r="G15" s="99">
        <v>961</v>
      </c>
      <c r="H15" s="101">
        <f>G15/G11</f>
        <v>0.22479532163742691</v>
      </c>
      <c r="I15" s="99">
        <v>1041</v>
      </c>
      <c r="J15" s="101">
        <f>I15/I11</f>
        <v>0.21980574324324326</v>
      </c>
      <c r="K15" s="99">
        <v>1680</v>
      </c>
      <c r="L15" s="101">
        <f>K15/K11</f>
        <v>0.24749558043606365</v>
      </c>
      <c r="M15" s="152"/>
      <c r="N15" s="153"/>
      <c r="O15" s="154"/>
    </row>
    <row r="16" spans="1:15" ht="16.5" customHeight="1" thickBot="1" x14ac:dyDescent="0.2">
      <c r="A16" s="175"/>
      <c r="B16" s="62" t="s">
        <v>63</v>
      </c>
      <c r="C16" s="99">
        <v>1020</v>
      </c>
      <c r="D16" s="101">
        <f>C16/C11</f>
        <v>0.145985401459854</v>
      </c>
      <c r="E16" s="99">
        <v>575</v>
      </c>
      <c r="F16" s="101">
        <f>E16/E11</f>
        <v>0.1377245508982036</v>
      </c>
      <c r="G16" s="99">
        <v>582</v>
      </c>
      <c r="H16" s="101">
        <f>G16/G11</f>
        <v>0.13614035087719298</v>
      </c>
      <c r="I16" s="99">
        <v>611</v>
      </c>
      <c r="J16" s="101">
        <f>I16/I11</f>
        <v>0.12901182432432431</v>
      </c>
      <c r="K16" s="99">
        <v>927</v>
      </c>
      <c r="L16" s="101">
        <f>K16/K11</f>
        <v>0.13656452563347082</v>
      </c>
      <c r="M16" s="152"/>
      <c r="N16" s="153"/>
      <c r="O16" s="154"/>
    </row>
    <row r="17" spans="1:16" ht="16.5" customHeight="1" thickBot="1" x14ac:dyDescent="0.2">
      <c r="A17" s="175"/>
      <c r="B17" s="62" t="s">
        <v>64</v>
      </c>
      <c r="C17" s="99">
        <v>746</v>
      </c>
      <c r="D17" s="101">
        <f>C17/C11</f>
        <v>0.10676971518534421</v>
      </c>
      <c r="E17" s="99">
        <v>470</v>
      </c>
      <c r="F17" s="101">
        <v>0.112</v>
      </c>
      <c r="G17" s="99">
        <v>449</v>
      </c>
      <c r="H17" s="101">
        <f>G17/G11</f>
        <v>0.10502923976608187</v>
      </c>
      <c r="I17" s="99">
        <v>544</v>
      </c>
      <c r="J17" s="101">
        <f>I17/I11</f>
        <v>0.11486486486486487</v>
      </c>
      <c r="K17" s="99">
        <v>683</v>
      </c>
      <c r="L17" s="101">
        <f>K17/K11</f>
        <v>0.10061873895109016</v>
      </c>
      <c r="M17" s="152"/>
      <c r="N17" s="153"/>
      <c r="O17" s="154"/>
    </row>
    <row r="18" spans="1:16" ht="16.5" customHeight="1" thickBot="1" x14ac:dyDescent="0.2">
      <c r="A18" s="175"/>
      <c r="B18" s="62" t="s">
        <v>65</v>
      </c>
      <c r="C18" s="99">
        <v>808</v>
      </c>
      <c r="D18" s="101">
        <f>C18/C11</f>
        <v>0.11564333762702161</v>
      </c>
      <c r="E18" s="99">
        <v>492</v>
      </c>
      <c r="F18" s="101">
        <f>E18/E11</f>
        <v>0.11784431137724551</v>
      </c>
      <c r="G18" s="99">
        <v>555</v>
      </c>
      <c r="H18" s="101">
        <f>G18/G11</f>
        <v>0.12982456140350876</v>
      </c>
      <c r="I18" s="99">
        <v>583</v>
      </c>
      <c r="J18" s="101">
        <f>I18/I11</f>
        <v>0.12309966216216216</v>
      </c>
      <c r="K18" s="99">
        <v>857</v>
      </c>
      <c r="L18" s="101">
        <f>K18/K11</f>
        <v>0.12625220978196819</v>
      </c>
      <c r="M18" s="152"/>
      <c r="N18" s="153"/>
      <c r="O18" s="154"/>
    </row>
    <row r="19" spans="1:16" ht="16.5" customHeight="1" thickBot="1" x14ac:dyDescent="0.2">
      <c r="A19" s="185"/>
      <c r="B19" s="62" t="s">
        <v>66</v>
      </c>
      <c r="C19" s="99">
        <v>808</v>
      </c>
      <c r="D19" s="101">
        <f>C19/C11</f>
        <v>0.11564333762702161</v>
      </c>
      <c r="E19" s="99">
        <v>380</v>
      </c>
      <c r="F19" s="101">
        <f>E19/E11</f>
        <v>9.1017964071856292E-2</v>
      </c>
      <c r="G19" s="99">
        <v>460</v>
      </c>
      <c r="H19" s="101">
        <f>G19/G11</f>
        <v>0.10760233918128655</v>
      </c>
      <c r="I19" s="99">
        <v>536</v>
      </c>
      <c r="J19" s="101">
        <f>I19/I11</f>
        <v>0.11317567567567567</v>
      </c>
      <c r="K19" s="99">
        <v>764</v>
      </c>
      <c r="L19" s="101">
        <f>K19/K11</f>
        <v>0.11255156157925751</v>
      </c>
      <c r="M19" s="152"/>
      <c r="N19" s="153"/>
      <c r="O19" s="154"/>
    </row>
    <row r="20" spans="1:16" ht="16.5" customHeight="1" x14ac:dyDescent="0.15">
      <c r="A20" s="170" t="s">
        <v>70</v>
      </c>
      <c r="B20" s="172"/>
      <c r="C20" s="186"/>
      <c r="D20" s="187"/>
      <c r="E20" s="186"/>
      <c r="F20" s="187"/>
      <c r="G20" s="186"/>
      <c r="H20" s="187"/>
      <c r="I20" s="186"/>
      <c r="J20" s="187"/>
      <c r="K20" s="186"/>
      <c r="L20" s="188"/>
      <c r="M20" s="149"/>
      <c r="N20" s="155"/>
    </row>
    <row r="21" spans="1:16" ht="16.5" customHeight="1" x14ac:dyDescent="0.15">
      <c r="A21" s="173" t="s">
        <v>60</v>
      </c>
      <c r="B21" s="173"/>
      <c r="C21" s="170">
        <v>234</v>
      </c>
      <c r="D21" s="172"/>
      <c r="E21" s="170">
        <v>185</v>
      </c>
      <c r="F21" s="172"/>
      <c r="G21" s="170">
        <v>247</v>
      </c>
      <c r="H21" s="172"/>
      <c r="I21" s="170">
        <v>272</v>
      </c>
      <c r="J21" s="276"/>
      <c r="K21" s="170">
        <v>263</v>
      </c>
      <c r="L21" s="276"/>
      <c r="M21" s="149"/>
      <c r="N21" s="155"/>
    </row>
    <row r="22" spans="1:16" ht="16.5" customHeight="1" x14ac:dyDescent="0.15">
      <c r="A22" s="173" t="s">
        <v>61</v>
      </c>
      <c r="B22" s="173"/>
      <c r="C22" s="190">
        <v>111</v>
      </c>
      <c r="D22" s="191"/>
      <c r="E22" s="190">
        <v>121</v>
      </c>
      <c r="F22" s="191"/>
      <c r="G22" s="190">
        <v>98</v>
      </c>
      <c r="H22" s="191"/>
      <c r="I22" s="190">
        <v>97</v>
      </c>
      <c r="J22" s="276"/>
      <c r="K22" s="190">
        <v>113</v>
      </c>
      <c r="L22" s="276"/>
      <c r="M22" s="149"/>
      <c r="N22" s="155"/>
    </row>
    <row r="23" spans="1:16" ht="13.9" customHeight="1" x14ac:dyDescent="0.15">
      <c r="A23" s="189" t="s">
        <v>239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3.9" customHeight="1" x14ac:dyDescent="0.15">
      <c r="A24" s="189" t="s">
        <v>238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</row>
    <row r="25" spans="1:16" ht="13.9" customHeight="1" x14ac:dyDescent="0.15">
      <c r="A25" s="1" t="s">
        <v>250</v>
      </c>
      <c r="B25" s="1"/>
      <c r="C25" s="1"/>
      <c r="D25" s="5"/>
      <c r="E25" s="1"/>
      <c r="F25" s="1"/>
      <c r="G25" s="1"/>
      <c r="H25" s="1"/>
    </row>
    <row r="26" spans="1:16" ht="12" customHeight="1" x14ac:dyDescent="0.15">
      <c r="A26" s="1"/>
      <c r="B26" s="1"/>
      <c r="C26" s="1"/>
      <c r="D26" s="5"/>
      <c r="E26" s="1"/>
      <c r="F26" s="1"/>
      <c r="G26" s="1"/>
      <c r="H26" s="1"/>
    </row>
    <row r="27" spans="1:16" ht="17.100000000000001" customHeight="1" x14ac:dyDescent="0.15">
      <c r="A27" s="1" t="s">
        <v>187</v>
      </c>
      <c r="B27" s="5"/>
      <c r="C27" s="5"/>
      <c r="D27" s="1"/>
      <c r="E27" s="1"/>
      <c r="F27" s="1"/>
      <c r="G27" s="1"/>
      <c r="H27" s="1"/>
    </row>
    <row r="28" spans="1:16" ht="14.25" x14ac:dyDescent="0.15">
      <c r="A28" s="1"/>
      <c r="B28" s="5"/>
      <c r="C28" s="5"/>
      <c r="D28" s="16"/>
      <c r="E28" s="16"/>
      <c r="F28" s="16"/>
      <c r="G28" s="16"/>
      <c r="H28" s="16"/>
      <c r="I28" s="16"/>
      <c r="J28" s="16"/>
      <c r="K28" s="156"/>
      <c r="L28" s="156"/>
      <c r="M28" s="156"/>
      <c r="N28" s="156"/>
      <c r="O28" s="156"/>
      <c r="P28" s="16" t="s">
        <v>144</v>
      </c>
    </row>
    <row r="29" spans="1:16" ht="17.100000000000001" customHeight="1" x14ac:dyDescent="0.15">
      <c r="A29" s="68" t="s">
        <v>56</v>
      </c>
      <c r="B29" s="170" t="s">
        <v>214</v>
      </c>
      <c r="C29" s="275"/>
      <c r="D29" s="276"/>
      <c r="E29" s="170" t="s">
        <v>244</v>
      </c>
      <c r="F29" s="275"/>
      <c r="G29" s="276"/>
      <c r="H29" s="170" t="s">
        <v>242</v>
      </c>
      <c r="I29" s="171"/>
      <c r="J29" s="172"/>
      <c r="K29" s="170" t="s">
        <v>243</v>
      </c>
      <c r="L29" s="171"/>
      <c r="M29" s="172"/>
      <c r="N29" s="170" t="s">
        <v>241</v>
      </c>
      <c r="O29" s="171"/>
      <c r="P29" s="172"/>
    </row>
    <row r="30" spans="1:16" ht="17.100000000000001" customHeight="1" thickBot="1" x14ac:dyDescent="0.2">
      <c r="A30" s="62" t="s">
        <v>154</v>
      </c>
      <c r="B30" s="102" t="s">
        <v>16</v>
      </c>
      <c r="C30" s="102" t="s">
        <v>17</v>
      </c>
      <c r="D30" s="103" t="s">
        <v>226</v>
      </c>
      <c r="E30" s="102" t="s">
        <v>16</v>
      </c>
      <c r="F30" s="102" t="s">
        <v>17</v>
      </c>
      <c r="G30" s="103" t="s">
        <v>226</v>
      </c>
      <c r="H30" s="102" t="s">
        <v>16</v>
      </c>
      <c r="I30" s="102" t="s">
        <v>17</v>
      </c>
      <c r="J30" s="103" t="s">
        <v>226</v>
      </c>
      <c r="K30" s="102" t="s">
        <v>16</v>
      </c>
      <c r="L30" s="102" t="s">
        <v>17</v>
      </c>
      <c r="M30" s="103" t="s">
        <v>226</v>
      </c>
      <c r="N30" s="102" t="s">
        <v>16</v>
      </c>
      <c r="O30" s="102" t="s">
        <v>17</v>
      </c>
      <c r="P30" s="103" t="s">
        <v>158</v>
      </c>
    </row>
    <row r="31" spans="1:16" ht="17.100000000000001" customHeight="1" thickBot="1" x14ac:dyDescent="0.2">
      <c r="A31" s="62" t="s">
        <v>58</v>
      </c>
      <c r="B31" s="93">
        <v>1236</v>
      </c>
      <c r="C31" s="94">
        <v>9</v>
      </c>
      <c r="D31" s="104">
        <f>SUM(B31:C31)</f>
        <v>1245</v>
      </c>
      <c r="E31" s="93">
        <v>1321</v>
      </c>
      <c r="F31" s="94">
        <v>16</v>
      </c>
      <c r="G31" s="104">
        <f>SUM(E31:F31)</f>
        <v>1337</v>
      </c>
      <c r="H31" s="93">
        <v>1413</v>
      </c>
      <c r="I31" s="94">
        <v>17</v>
      </c>
      <c r="J31" s="104">
        <f t="shared" ref="J31:J38" si="0">SUM(H31:I31)</f>
        <v>1430</v>
      </c>
      <c r="K31" s="93">
        <v>1473</v>
      </c>
      <c r="L31" s="94">
        <v>17</v>
      </c>
      <c r="M31" s="104">
        <f t="shared" ref="M31:M38" si="1">SUM(K31:L31)</f>
        <v>1490</v>
      </c>
      <c r="N31" s="93">
        <v>1505</v>
      </c>
      <c r="O31" s="94">
        <v>21</v>
      </c>
      <c r="P31" s="104">
        <f t="shared" ref="P31:P38" si="2">SUM(N31:O31)</f>
        <v>1526</v>
      </c>
    </row>
    <row r="32" spans="1:16" ht="17.100000000000001" customHeight="1" thickBot="1" x14ac:dyDescent="0.2">
      <c r="A32" s="62" t="s">
        <v>59</v>
      </c>
      <c r="B32" s="93">
        <v>875</v>
      </c>
      <c r="C32" s="94">
        <v>22</v>
      </c>
      <c r="D32" s="104">
        <f t="shared" ref="D32:D37" si="3">SUM(B32:C32)</f>
        <v>897</v>
      </c>
      <c r="E32" s="93">
        <v>901</v>
      </c>
      <c r="F32" s="94">
        <v>19</v>
      </c>
      <c r="G32" s="104">
        <f t="shared" ref="G32:G37" si="4">SUM(E32:F32)</f>
        <v>920</v>
      </c>
      <c r="H32" s="93">
        <v>852</v>
      </c>
      <c r="I32" s="94">
        <v>20</v>
      </c>
      <c r="J32" s="104">
        <f t="shared" si="0"/>
        <v>872</v>
      </c>
      <c r="K32" s="93">
        <v>865</v>
      </c>
      <c r="L32" s="94">
        <v>19</v>
      </c>
      <c r="M32" s="104">
        <f t="shared" si="1"/>
        <v>884</v>
      </c>
      <c r="N32" s="93">
        <v>837</v>
      </c>
      <c r="O32" s="94">
        <v>19</v>
      </c>
      <c r="P32" s="104">
        <f t="shared" si="2"/>
        <v>856</v>
      </c>
    </row>
    <row r="33" spans="1:16" ht="17.100000000000001" customHeight="1" thickBot="1" x14ac:dyDescent="0.2">
      <c r="A33" s="62" t="s">
        <v>62</v>
      </c>
      <c r="B33" s="93">
        <v>1740</v>
      </c>
      <c r="C33" s="94">
        <v>30</v>
      </c>
      <c r="D33" s="104">
        <f t="shared" si="3"/>
        <v>1770</v>
      </c>
      <c r="E33" s="93">
        <v>1818</v>
      </c>
      <c r="F33" s="94">
        <v>27</v>
      </c>
      <c r="G33" s="104">
        <f t="shared" si="4"/>
        <v>1845</v>
      </c>
      <c r="H33" s="93">
        <v>1892</v>
      </c>
      <c r="I33" s="94">
        <v>36</v>
      </c>
      <c r="J33" s="104">
        <f t="shared" si="0"/>
        <v>1928</v>
      </c>
      <c r="K33" s="93">
        <v>1977</v>
      </c>
      <c r="L33" s="94">
        <v>31</v>
      </c>
      <c r="M33" s="104">
        <f t="shared" si="1"/>
        <v>2008</v>
      </c>
      <c r="N33" s="93">
        <v>2113</v>
      </c>
      <c r="O33" s="94">
        <v>36</v>
      </c>
      <c r="P33" s="104">
        <f t="shared" si="2"/>
        <v>2149</v>
      </c>
    </row>
    <row r="34" spans="1:16" ht="17.100000000000001" customHeight="1" thickBot="1" x14ac:dyDescent="0.2">
      <c r="A34" s="62" t="s">
        <v>63</v>
      </c>
      <c r="B34" s="93">
        <v>1222</v>
      </c>
      <c r="C34" s="94">
        <v>34</v>
      </c>
      <c r="D34" s="104">
        <f t="shared" si="3"/>
        <v>1256</v>
      </c>
      <c r="E34" s="93">
        <v>1204</v>
      </c>
      <c r="F34" s="94">
        <v>33</v>
      </c>
      <c r="G34" s="104">
        <f t="shared" si="4"/>
        <v>1237</v>
      </c>
      <c r="H34" s="93">
        <v>1196</v>
      </c>
      <c r="I34" s="94">
        <v>37</v>
      </c>
      <c r="J34" s="104">
        <f t="shared" si="0"/>
        <v>1233</v>
      </c>
      <c r="K34" s="93">
        <v>1156</v>
      </c>
      <c r="L34" s="94">
        <v>39</v>
      </c>
      <c r="M34" s="104">
        <f t="shared" si="1"/>
        <v>1195</v>
      </c>
      <c r="N34" s="93">
        <v>1214</v>
      </c>
      <c r="O34" s="94">
        <v>34</v>
      </c>
      <c r="P34" s="104">
        <f t="shared" si="2"/>
        <v>1248</v>
      </c>
    </row>
    <row r="35" spans="1:16" ht="17.100000000000001" customHeight="1" thickBot="1" x14ac:dyDescent="0.2">
      <c r="A35" s="62" t="s">
        <v>64</v>
      </c>
      <c r="B35" s="93">
        <v>917</v>
      </c>
      <c r="C35" s="94">
        <v>31</v>
      </c>
      <c r="D35" s="104">
        <f t="shared" si="3"/>
        <v>948</v>
      </c>
      <c r="E35" s="93">
        <v>984</v>
      </c>
      <c r="F35" s="94">
        <v>37</v>
      </c>
      <c r="G35" s="104">
        <f t="shared" si="4"/>
        <v>1021</v>
      </c>
      <c r="H35" s="93">
        <v>988</v>
      </c>
      <c r="I35" s="94">
        <v>33</v>
      </c>
      <c r="J35" s="104">
        <f t="shared" si="0"/>
        <v>1021</v>
      </c>
      <c r="K35" s="93">
        <v>1008</v>
      </c>
      <c r="L35" s="94">
        <v>32</v>
      </c>
      <c r="M35" s="104">
        <f t="shared" si="1"/>
        <v>1040</v>
      </c>
      <c r="N35" s="93">
        <v>921</v>
      </c>
      <c r="O35" s="94">
        <v>46</v>
      </c>
      <c r="P35" s="104">
        <f t="shared" si="2"/>
        <v>967</v>
      </c>
    </row>
    <row r="36" spans="1:16" ht="17.100000000000001" customHeight="1" thickBot="1" x14ac:dyDescent="0.2">
      <c r="A36" s="62" t="s">
        <v>65</v>
      </c>
      <c r="B36" s="93">
        <v>876</v>
      </c>
      <c r="C36" s="94">
        <v>18</v>
      </c>
      <c r="D36" s="104">
        <f t="shared" si="3"/>
        <v>894</v>
      </c>
      <c r="E36" s="93">
        <v>944</v>
      </c>
      <c r="F36" s="94">
        <v>24</v>
      </c>
      <c r="G36" s="104">
        <f t="shared" si="4"/>
        <v>968</v>
      </c>
      <c r="H36" s="93">
        <v>990</v>
      </c>
      <c r="I36" s="94">
        <v>31</v>
      </c>
      <c r="J36" s="104">
        <f t="shared" si="0"/>
        <v>1021</v>
      </c>
      <c r="K36" s="93">
        <v>1004</v>
      </c>
      <c r="L36" s="94">
        <v>32</v>
      </c>
      <c r="M36" s="104">
        <f t="shared" si="1"/>
        <v>1036</v>
      </c>
      <c r="N36" s="93">
        <v>1047</v>
      </c>
      <c r="O36" s="94">
        <v>22</v>
      </c>
      <c r="P36" s="104">
        <f t="shared" si="2"/>
        <v>1069</v>
      </c>
    </row>
    <row r="37" spans="1:16" ht="17.100000000000001" customHeight="1" thickBot="1" x14ac:dyDescent="0.2">
      <c r="A37" s="62" t="s">
        <v>66</v>
      </c>
      <c r="B37" s="95">
        <v>829</v>
      </c>
      <c r="C37" s="105">
        <v>26</v>
      </c>
      <c r="D37" s="104">
        <f t="shared" si="3"/>
        <v>855</v>
      </c>
      <c r="E37" s="95">
        <v>727</v>
      </c>
      <c r="F37" s="105">
        <v>28</v>
      </c>
      <c r="G37" s="104">
        <f t="shared" si="4"/>
        <v>755</v>
      </c>
      <c r="H37" s="95">
        <v>731</v>
      </c>
      <c r="I37" s="105">
        <v>28</v>
      </c>
      <c r="J37" s="104">
        <f t="shared" si="0"/>
        <v>759</v>
      </c>
      <c r="K37" s="95">
        <v>712</v>
      </c>
      <c r="L37" s="105">
        <v>30</v>
      </c>
      <c r="M37" s="104">
        <f t="shared" si="1"/>
        <v>742</v>
      </c>
      <c r="N37" s="95">
        <v>759</v>
      </c>
      <c r="O37" s="105">
        <v>31</v>
      </c>
      <c r="P37" s="104">
        <f t="shared" si="2"/>
        <v>790</v>
      </c>
    </row>
    <row r="38" spans="1:16" ht="17.100000000000001" customHeight="1" thickBot="1" x14ac:dyDescent="0.2">
      <c r="A38" s="138" t="s">
        <v>158</v>
      </c>
      <c r="B38" s="106">
        <f>SUM(B31:B37)</f>
        <v>7695</v>
      </c>
      <c r="C38" s="107">
        <f>SUM(C31:C37)</f>
        <v>170</v>
      </c>
      <c r="D38" s="104">
        <f>SUM(B38:C38)</f>
        <v>7865</v>
      </c>
      <c r="E38" s="106">
        <f>SUM(E31:E37)</f>
        <v>7899</v>
      </c>
      <c r="F38" s="107">
        <f>SUM(F31:F37)</f>
        <v>184</v>
      </c>
      <c r="G38" s="104">
        <f>SUM(E38:F38)</f>
        <v>8083</v>
      </c>
      <c r="H38" s="106">
        <f>SUM(H31:H37)</f>
        <v>8062</v>
      </c>
      <c r="I38" s="107">
        <f>SUM(I31:I37)</f>
        <v>202</v>
      </c>
      <c r="J38" s="104">
        <f t="shared" si="0"/>
        <v>8264</v>
      </c>
      <c r="K38" s="106">
        <f>SUM(K31:K37)</f>
        <v>8195</v>
      </c>
      <c r="L38" s="107">
        <f>SUM(L31:L37)</f>
        <v>200</v>
      </c>
      <c r="M38" s="104">
        <f t="shared" si="1"/>
        <v>8395</v>
      </c>
      <c r="N38" s="106">
        <f>SUM(N31:N37)</f>
        <v>8396</v>
      </c>
      <c r="O38" s="107">
        <f>SUM(O31:O37)</f>
        <v>209</v>
      </c>
      <c r="P38" s="104">
        <f t="shared" si="2"/>
        <v>8605</v>
      </c>
    </row>
    <row r="39" spans="1:16" ht="16.899999999999999" customHeight="1" x14ac:dyDescent="0.15">
      <c r="A39" s="1" t="s">
        <v>240</v>
      </c>
      <c r="B39" s="1"/>
      <c r="C39" s="121"/>
      <c r="D39" s="1"/>
      <c r="E39" s="1"/>
      <c r="N39" s="1"/>
    </row>
  </sheetData>
  <customSheetViews>
    <customSheetView guid="{01432A6A-75BC-44A5-8B8F-BBCDF099F9F5}" showPageBreaks="1" printArea="1" view="pageLayout" topLeftCell="B36">
      <selection activeCell="E6" sqref="E6:F6"/>
      <pageMargins left="1.1811023622047245" right="0.19685039370078741" top="1.1811023622047245" bottom="1.1811023622047245" header="0.59055118110236227" footer="0.78740157480314965"/>
      <pageSetup paperSize="9" scale="75" orientation="landscape" r:id="rId1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6BB7537B-1545-4E74-B703-DFED84909117}" showPageBreaks="1" printArea="1" view="pageLayout" topLeftCell="D26">
      <selection activeCell="O36" sqref="O36"/>
      <pageMargins left="1.1811023622047245" right="0.19685039370078741" top="1.1811023622047245" bottom="1.1811023622047245" header="0.59055118110236227" footer="0.78740157480314965"/>
      <pageSetup paperSize="9" scale="75" orientation="landscape" r:id="rId2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1CBDCDC9-EEBC-4C78-8079-537915392559}" showPageBreaks="1" printArea="1" view="pageLayout" topLeftCell="A7">
      <selection activeCell="K23" sqref="K23"/>
      <pageMargins left="1.1811023622047245" right="0.19685039370078741" top="1.1811023622047245" bottom="1.1811023622047245" header="0.59055118110236227" footer="0.78740157480314965"/>
      <pageSetup paperSize="9" scale="75" orientation="landscape" r:id="rId3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79ED1021-932E-4285-8385-1983162146F0}" showPageBreaks="1" printArea="1" view="pageLayout" topLeftCell="A7">
      <selection activeCell="K23" sqref="K23"/>
      <pageMargins left="1.1811023622047245" right="0.19685039370078741" top="1.1811023622047245" bottom="1.1811023622047245" header="0.59055118110236227" footer="0.78740157480314965"/>
      <pageSetup paperSize="9" scale="75" orientation="landscape" r:id="rId4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74676B84-32D7-4C0F-B1D1-1B3516F697BF}" showPageBreaks="1" printArea="1" view="pageLayout" topLeftCell="B36">
      <selection activeCell="E6" sqref="E6:F6"/>
      <pageMargins left="1.1811023622047245" right="0.19685039370078741" top="1.1811023622047245" bottom="1.1811023622047245" header="0.59055118110236227" footer="0.78740157480314965"/>
      <pageSetup paperSize="9" scale="75" orientation="landscape" r:id="rId5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8DEA5A7F-97E3-4784-A911-275CEF11549D}" showPageBreaks="1" printArea="1" view="pageLayout">
      <selection activeCell="K23" sqref="K23"/>
      <pageMargins left="1.1811023622047245" right="0.19685039370078741" top="1.1811023622047245" bottom="1.1811023622047245" header="0.59055118110236227" footer="0.78740157480314965"/>
      <pageSetup paperSize="9" scale="75" orientation="landscape" r:id="rId6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2E5066E1-897D-4D5B-9365-B51BD02C33B6}" showPageBreaks="1" printArea="1" view="pageLayout" topLeftCell="A7">
      <selection activeCell="K23" sqref="K23"/>
      <pageMargins left="1.1811023622047245" right="0.19685039370078741" top="1.1811023622047245" bottom="1.1811023622047245" header="0.59055118110236227" footer="0.78740157480314965"/>
      <pageSetup paperSize="9" scale="75" orientation="landscape" r:id="rId7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380BADEB-6BE9-4D34-AA16-466EAC0C9C5F}" showPageBreaks="1" printArea="1" view="pageLayout" topLeftCell="A19">
      <selection activeCell="E6" sqref="E6:F6"/>
      <pageMargins left="1.1811023622047245" right="0.19685039370078741" top="1.1811023622047245" bottom="1.1811023622047245" header="0.59055118110236227" footer="0.78740157480314965"/>
      <pageSetup paperSize="9" scale="75" orientation="landscape" r:id="rId8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63735779-D376-4055-A571-79D604E6A4C3}" showPageBreaks="1" view="pageLayout" topLeftCell="A7">
      <selection activeCell="K23" sqref="K23"/>
      <pageMargins left="1.1811023622047245" right="0.19685039370078741" top="1.1811023622047245" bottom="1.1811023622047245" header="0.59055118110236227" footer="0.78740157480314965"/>
      <pageSetup paperSize="9" scale="75" orientation="landscape" r:id="rId9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DF10DA8A-AE5D-4BDF-9DF1-74FA84E8FBD7}" showPageBreaks="1" printArea="1" view="pageLayout" topLeftCell="A3">
      <selection activeCell="N9" sqref="N9"/>
      <pageMargins left="1.1811023622047245" right="0.19685039370078741" top="1.1811023622047245" bottom="1.1811023622047245" header="0.59055118110236227" footer="0.78740157480314965"/>
      <pageSetup paperSize="9" scale="75" orientation="landscape" r:id="rId10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AFBDFD76-953D-42F9-862D-35678ABA4D0E}" showPageBreaks="1" view="pageLayout" topLeftCell="A7">
      <selection activeCell="K23" sqref="K23"/>
      <pageMargins left="1.1811023622047245" right="0.19685039370078741" top="1.1811023622047245" bottom="1.1811023622047245" header="0.59055118110236227" footer="0.78740157480314965"/>
      <pageSetup paperSize="9" scale="75" orientation="landscape" r:id="rId11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  <customSheetView guid="{4E8F78F7-447A-4090-92A0-A924D30E87DA}" showPageBreaks="1" printArea="1" view="pageLayout" topLeftCell="A22">
      <selection activeCell="C25" sqref="C25"/>
      <pageMargins left="1.1811023622047245" right="0.19685039370078741" top="1.1811023622047245" bottom="1.1811023622047245" header="0.59055118110236227" footer="0.78740157480314965"/>
      <pageSetup paperSize="9" scale="75" orientation="landscape" r:id="rId12"/>
      <headerFooter alignWithMargins="0">
        <oddHeader>&amp;C&amp;"-,標準"&amp;20-30-&amp;R&amp;"ＭＳ 明朝,標準"&amp;11高齢１０</oddHeader>
        <oddFooter>&amp;R&amp;"ＭＳ 明朝,標準"&amp;11高齢１０</oddFooter>
      </headerFooter>
    </customSheetView>
  </customSheetViews>
  <mergeCells count="62">
    <mergeCell ref="N29:P29"/>
    <mergeCell ref="A24:P24"/>
    <mergeCell ref="A22:B22"/>
    <mergeCell ref="K29:M29"/>
    <mergeCell ref="B29:D29"/>
    <mergeCell ref="A23:P23"/>
    <mergeCell ref="I22:J22"/>
    <mergeCell ref="K22:L22"/>
    <mergeCell ref="E29:G29"/>
    <mergeCell ref="H29:J29"/>
    <mergeCell ref="C22:D22"/>
    <mergeCell ref="E22:F22"/>
    <mergeCell ref="G22:H22"/>
    <mergeCell ref="K20:L20"/>
    <mergeCell ref="A21:B21"/>
    <mergeCell ref="C21:D21"/>
    <mergeCell ref="E21:F21"/>
    <mergeCell ref="G21:H21"/>
    <mergeCell ref="I21:J21"/>
    <mergeCell ref="C20:D20"/>
    <mergeCell ref="E20:F20"/>
    <mergeCell ref="K21:L21"/>
    <mergeCell ref="G20:H20"/>
    <mergeCell ref="B10:B11"/>
    <mergeCell ref="A20:B20"/>
    <mergeCell ref="A10:A19"/>
    <mergeCell ref="A8:B8"/>
    <mergeCell ref="I20:J20"/>
    <mergeCell ref="G8:H8"/>
    <mergeCell ref="E9:F9"/>
    <mergeCell ref="C8:D8"/>
    <mergeCell ref="C9:D9"/>
    <mergeCell ref="E8:F8"/>
    <mergeCell ref="G9:H9"/>
    <mergeCell ref="I4:J4"/>
    <mergeCell ref="K9:L9"/>
    <mergeCell ref="I8:J8"/>
    <mergeCell ref="K8:L8"/>
    <mergeCell ref="C4:D4"/>
    <mergeCell ref="E4:F4"/>
    <mergeCell ref="G4:H4"/>
    <mergeCell ref="E7:F7"/>
    <mergeCell ref="G6:H6"/>
    <mergeCell ref="G7:H7"/>
    <mergeCell ref="K4:L4"/>
    <mergeCell ref="K5:L5"/>
    <mergeCell ref="A6:B6"/>
    <mergeCell ref="I6:J6"/>
    <mergeCell ref="C5:D5"/>
    <mergeCell ref="C6:D6"/>
    <mergeCell ref="K6:L6"/>
    <mergeCell ref="E6:F6"/>
    <mergeCell ref="A5:B5"/>
    <mergeCell ref="I5:J5"/>
    <mergeCell ref="E5:F5"/>
    <mergeCell ref="G5:H5"/>
    <mergeCell ref="A7:B7"/>
    <mergeCell ref="I7:J7"/>
    <mergeCell ref="K7:L7"/>
    <mergeCell ref="C7:D7"/>
    <mergeCell ref="A9:B9"/>
    <mergeCell ref="I9:J9"/>
  </mergeCells>
  <phoneticPr fontId="3"/>
  <pageMargins left="0.78740157480314965" right="0.59055118110236227" top="0.78740157480314965" bottom="0.98425196850393704" header="0.59055118110236227" footer="0.59055118110236227"/>
  <pageSetup paperSize="9" scale="77" orientation="landscape" cellComments="asDisplayed" r:id="rId13"/>
  <headerFooter scaleWithDoc="0" alignWithMargins="0">
    <oddHeader>&amp;R&amp;"ＭＳ 明朝,標準"&amp;9介護　３</oddHeader>
    <oddFooter>&amp;C&amp;"+,標準"&amp;20
&amp;"HGPｺﾞｼｯｸE,標準"&amp;12
&amp;R&amp;"ＭＳ 明朝,標準"&amp;9介護　３</oddFooter>
  </headerFooter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2"/>
  <sheetViews>
    <sheetView zoomScaleNormal="100" workbookViewId="0"/>
  </sheetViews>
  <sheetFormatPr defaultColWidth="8.77734375" defaultRowHeight="24" customHeight="1" x14ac:dyDescent="0.15"/>
  <cols>
    <col min="1" max="1" width="4.77734375" style="2" customWidth="1"/>
    <col min="2" max="2" width="12.77734375" style="2" customWidth="1"/>
    <col min="3" max="3" width="17.44140625" style="2" customWidth="1"/>
    <col min="4" max="4" width="9.109375" style="2" customWidth="1"/>
    <col min="5" max="5" width="14.109375" style="2" customWidth="1"/>
    <col min="6" max="6" width="9.109375" style="2" customWidth="1"/>
    <col min="7" max="7" width="14.109375" style="2" customWidth="1"/>
    <col min="8" max="8" width="9.109375" style="2" customWidth="1"/>
    <col min="9" max="9" width="14.109375" style="2" customWidth="1"/>
    <col min="10" max="10" width="9.109375" style="2" customWidth="1"/>
    <col min="11" max="11" width="14.109375" style="2" customWidth="1"/>
    <col min="12" max="12" width="9.21875" style="2" bestFit="1" customWidth="1"/>
    <col min="13" max="13" width="14.109375" style="2" customWidth="1"/>
    <col min="14" max="14" width="12.77734375" style="2" bestFit="1" customWidth="1"/>
    <col min="15" max="16384" width="8.77734375" style="2"/>
  </cols>
  <sheetData>
    <row r="1" spans="1:13" ht="18" customHeight="1" x14ac:dyDescent="0.15">
      <c r="A1" s="8" t="s">
        <v>188</v>
      </c>
      <c r="B1" s="8"/>
      <c r="C1" s="8"/>
      <c r="D1" s="121"/>
      <c r="E1" s="9"/>
      <c r="F1" s="121"/>
      <c r="G1" s="157"/>
      <c r="H1" s="209" t="s">
        <v>145</v>
      </c>
      <c r="I1" s="209"/>
      <c r="J1" s="209"/>
      <c r="K1" s="209"/>
      <c r="L1" s="209"/>
      <c r="M1" s="209"/>
    </row>
    <row r="2" spans="1:13" ht="18" customHeight="1" x14ac:dyDescent="0.15">
      <c r="A2" s="170" t="s">
        <v>56</v>
      </c>
      <c r="B2" s="171"/>
      <c r="C2" s="172"/>
      <c r="D2" s="170" t="s">
        <v>214</v>
      </c>
      <c r="E2" s="276"/>
      <c r="F2" s="170" t="s">
        <v>215</v>
      </c>
      <c r="G2" s="172"/>
      <c r="H2" s="170" t="s">
        <v>216</v>
      </c>
      <c r="I2" s="172"/>
      <c r="J2" s="170" t="s">
        <v>220</v>
      </c>
      <c r="K2" s="172"/>
      <c r="L2" s="170" t="s">
        <v>241</v>
      </c>
      <c r="M2" s="172"/>
    </row>
    <row r="3" spans="1:13" ht="18" customHeight="1" x14ac:dyDescent="0.15">
      <c r="A3" s="210"/>
      <c r="B3" s="211"/>
      <c r="C3" s="212"/>
      <c r="D3" s="77" t="s">
        <v>224</v>
      </c>
      <c r="E3" s="11" t="s">
        <v>227</v>
      </c>
      <c r="F3" s="77" t="s">
        <v>224</v>
      </c>
      <c r="G3" s="11" t="s">
        <v>227</v>
      </c>
      <c r="H3" s="77" t="s">
        <v>224</v>
      </c>
      <c r="I3" s="11" t="s">
        <v>227</v>
      </c>
      <c r="J3" s="77" t="s">
        <v>224</v>
      </c>
      <c r="K3" s="11" t="s">
        <v>227</v>
      </c>
      <c r="L3" s="77" t="s">
        <v>156</v>
      </c>
      <c r="M3" s="11" t="s">
        <v>160</v>
      </c>
    </row>
    <row r="4" spans="1:13" ht="18" customHeight="1" x14ac:dyDescent="0.15">
      <c r="A4" s="204" t="s">
        <v>171</v>
      </c>
      <c r="B4" s="192" t="s">
        <v>18</v>
      </c>
      <c r="C4" s="158" t="s">
        <v>103</v>
      </c>
      <c r="D4" s="108">
        <v>21278</v>
      </c>
      <c r="E4" s="109">
        <v>1153292597</v>
      </c>
      <c r="F4" s="108">
        <v>20134</v>
      </c>
      <c r="G4" s="109">
        <v>1165892856</v>
      </c>
      <c r="H4" s="108">
        <v>20644</v>
      </c>
      <c r="I4" s="109">
        <v>1261728270</v>
      </c>
      <c r="J4" s="108">
        <v>20959</v>
      </c>
      <c r="K4" s="109">
        <v>1322232667</v>
      </c>
      <c r="L4" s="108">
        <v>21633</v>
      </c>
      <c r="M4" s="109">
        <v>1400970910</v>
      </c>
    </row>
    <row r="5" spans="1:13" ht="18" customHeight="1" x14ac:dyDescent="0.15">
      <c r="A5" s="204"/>
      <c r="B5" s="192"/>
      <c r="C5" s="159" t="s">
        <v>104</v>
      </c>
      <c r="D5" s="87">
        <v>1301</v>
      </c>
      <c r="E5" s="79">
        <v>82979507</v>
      </c>
      <c r="F5" s="87">
        <v>1433</v>
      </c>
      <c r="G5" s="79">
        <v>89649505</v>
      </c>
      <c r="H5" s="87">
        <v>1635</v>
      </c>
      <c r="I5" s="79">
        <v>100764813</v>
      </c>
      <c r="J5" s="87">
        <v>1637</v>
      </c>
      <c r="K5" s="79">
        <v>99781031</v>
      </c>
      <c r="L5" s="87">
        <v>1478</v>
      </c>
      <c r="M5" s="79">
        <v>93000395</v>
      </c>
    </row>
    <row r="6" spans="1:13" ht="18" customHeight="1" x14ac:dyDescent="0.15">
      <c r="A6" s="204"/>
      <c r="B6" s="192"/>
      <c r="C6" s="159" t="s">
        <v>105</v>
      </c>
      <c r="D6" s="87">
        <v>14052</v>
      </c>
      <c r="E6" s="79">
        <v>551171147</v>
      </c>
      <c r="F6" s="87">
        <v>14828</v>
      </c>
      <c r="G6" s="79">
        <v>596294190</v>
      </c>
      <c r="H6" s="87">
        <v>16168</v>
      </c>
      <c r="I6" s="79">
        <v>656372340</v>
      </c>
      <c r="J6" s="87">
        <v>16557</v>
      </c>
      <c r="K6" s="79">
        <v>668400417</v>
      </c>
      <c r="L6" s="87">
        <v>17038</v>
      </c>
      <c r="M6" s="79">
        <v>714014484</v>
      </c>
    </row>
    <row r="7" spans="1:13" ht="18" customHeight="1" x14ac:dyDescent="0.15">
      <c r="A7" s="204"/>
      <c r="B7" s="192"/>
      <c r="C7" s="159" t="s">
        <v>106</v>
      </c>
      <c r="D7" s="87">
        <v>374</v>
      </c>
      <c r="E7" s="79">
        <v>11427361</v>
      </c>
      <c r="F7" s="87">
        <v>365</v>
      </c>
      <c r="G7" s="79">
        <v>11751252</v>
      </c>
      <c r="H7" s="87">
        <v>441</v>
      </c>
      <c r="I7" s="79">
        <v>13891217</v>
      </c>
      <c r="J7" s="87">
        <v>845</v>
      </c>
      <c r="K7" s="79">
        <v>29368158</v>
      </c>
      <c r="L7" s="87">
        <v>2011</v>
      </c>
      <c r="M7" s="79">
        <v>82892423</v>
      </c>
    </row>
    <row r="8" spans="1:13" ht="18" customHeight="1" x14ac:dyDescent="0.15">
      <c r="A8" s="204"/>
      <c r="B8" s="192"/>
      <c r="C8" s="159" t="s">
        <v>107</v>
      </c>
      <c r="D8" s="87">
        <v>16267</v>
      </c>
      <c r="E8" s="79">
        <v>1122627800</v>
      </c>
      <c r="F8" s="87">
        <v>13911</v>
      </c>
      <c r="G8" s="79">
        <v>1023892912</v>
      </c>
      <c r="H8" s="87">
        <v>13880</v>
      </c>
      <c r="I8" s="79">
        <v>1040589958</v>
      </c>
      <c r="J8" s="87">
        <v>13948</v>
      </c>
      <c r="K8" s="79">
        <v>1028515190</v>
      </c>
      <c r="L8" s="87">
        <v>14332</v>
      </c>
      <c r="M8" s="79">
        <v>1056077598</v>
      </c>
    </row>
    <row r="9" spans="1:13" ht="18" customHeight="1" x14ac:dyDescent="0.15">
      <c r="A9" s="204"/>
      <c r="B9" s="192"/>
      <c r="C9" s="159" t="s">
        <v>108</v>
      </c>
      <c r="D9" s="87">
        <v>6997</v>
      </c>
      <c r="E9" s="79">
        <v>384908545</v>
      </c>
      <c r="F9" s="87">
        <v>6221</v>
      </c>
      <c r="G9" s="79">
        <v>345948505</v>
      </c>
      <c r="H9" s="87">
        <v>6388</v>
      </c>
      <c r="I9" s="79">
        <v>380688917</v>
      </c>
      <c r="J9" s="87">
        <v>6584</v>
      </c>
      <c r="K9" s="79">
        <v>382837709</v>
      </c>
      <c r="L9" s="87">
        <v>6730</v>
      </c>
      <c r="M9" s="79">
        <v>393712353</v>
      </c>
    </row>
    <row r="10" spans="1:13" ht="18" customHeight="1" x14ac:dyDescent="0.15">
      <c r="A10" s="204"/>
      <c r="B10" s="192"/>
      <c r="C10" s="160" t="s">
        <v>19</v>
      </c>
      <c r="D10" s="80">
        <v>32237</v>
      </c>
      <c r="E10" s="81">
        <v>404333032</v>
      </c>
      <c r="F10" s="80">
        <v>33167</v>
      </c>
      <c r="G10" s="81">
        <v>416494375</v>
      </c>
      <c r="H10" s="80">
        <v>35382</v>
      </c>
      <c r="I10" s="81">
        <v>443762418</v>
      </c>
      <c r="J10" s="80">
        <v>36666</v>
      </c>
      <c r="K10" s="81">
        <v>460413048</v>
      </c>
      <c r="L10" s="80">
        <v>37805</v>
      </c>
      <c r="M10" s="81">
        <v>474505841</v>
      </c>
    </row>
    <row r="11" spans="1:13" ht="18" customHeight="1" x14ac:dyDescent="0.15">
      <c r="A11" s="204"/>
      <c r="B11" s="192" t="s">
        <v>20</v>
      </c>
      <c r="C11" s="158" t="s">
        <v>54</v>
      </c>
      <c r="D11" s="108">
        <v>2455</v>
      </c>
      <c r="E11" s="109">
        <v>177374488</v>
      </c>
      <c r="F11" s="108">
        <v>1671</v>
      </c>
      <c r="G11" s="109">
        <v>123073188</v>
      </c>
      <c r="H11" s="108">
        <v>1878</v>
      </c>
      <c r="I11" s="109">
        <v>138746232</v>
      </c>
      <c r="J11" s="108">
        <v>1828</v>
      </c>
      <c r="K11" s="109">
        <v>140584152</v>
      </c>
      <c r="L11" s="108">
        <v>1871</v>
      </c>
      <c r="M11" s="109">
        <v>139204151</v>
      </c>
    </row>
    <row r="12" spans="1:13" ht="18" customHeight="1" x14ac:dyDescent="0.15">
      <c r="A12" s="204"/>
      <c r="B12" s="192"/>
      <c r="C12" s="159" t="s">
        <v>21</v>
      </c>
      <c r="D12" s="87">
        <v>1057</v>
      </c>
      <c r="E12" s="79">
        <v>99466877</v>
      </c>
      <c r="F12" s="87">
        <v>808</v>
      </c>
      <c r="G12" s="79">
        <v>79198902</v>
      </c>
      <c r="H12" s="87">
        <v>830</v>
      </c>
      <c r="I12" s="79">
        <v>73612349</v>
      </c>
      <c r="J12" s="87">
        <v>933</v>
      </c>
      <c r="K12" s="79">
        <v>85434860</v>
      </c>
      <c r="L12" s="87">
        <v>1045</v>
      </c>
      <c r="M12" s="79">
        <v>89223381</v>
      </c>
    </row>
    <row r="13" spans="1:13" ht="18" customHeight="1" x14ac:dyDescent="0.15">
      <c r="A13" s="204"/>
      <c r="B13" s="192"/>
      <c r="C13" s="159" t="s">
        <v>57</v>
      </c>
      <c r="D13" s="87">
        <v>0</v>
      </c>
      <c r="E13" s="79">
        <v>0</v>
      </c>
      <c r="F13" s="87">
        <v>0</v>
      </c>
      <c r="G13" s="79">
        <v>0</v>
      </c>
      <c r="H13" s="87">
        <v>2</v>
      </c>
      <c r="I13" s="79">
        <v>265293</v>
      </c>
      <c r="J13" s="87">
        <v>0</v>
      </c>
      <c r="K13" s="79">
        <v>0</v>
      </c>
      <c r="L13" s="87">
        <v>2</v>
      </c>
      <c r="M13" s="79">
        <v>34581</v>
      </c>
    </row>
    <row r="14" spans="1:13" ht="18" customHeight="1" x14ac:dyDescent="0.15">
      <c r="A14" s="204"/>
      <c r="B14" s="196" t="s">
        <v>109</v>
      </c>
      <c r="C14" s="158" t="s">
        <v>22</v>
      </c>
      <c r="D14" s="108">
        <v>42455</v>
      </c>
      <c r="E14" s="109">
        <v>308352632</v>
      </c>
      <c r="F14" s="108">
        <v>45257</v>
      </c>
      <c r="G14" s="109">
        <v>332258459</v>
      </c>
      <c r="H14" s="108">
        <v>50394</v>
      </c>
      <c r="I14" s="109">
        <v>376038944</v>
      </c>
      <c r="J14" s="108">
        <v>53492</v>
      </c>
      <c r="K14" s="109">
        <v>393100833</v>
      </c>
      <c r="L14" s="108">
        <v>58037</v>
      </c>
      <c r="M14" s="109">
        <v>431010157</v>
      </c>
    </row>
    <row r="15" spans="1:13" ht="18" customHeight="1" x14ac:dyDescent="0.15">
      <c r="A15" s="204"/>
      <c r="B15" s="197"/>
      <c r="C15" s="159" t="s">
        <v>118</v>
      </c>
      <c r="D15" s="87">
        <v>1707</v>
      </c>
      <c r="E15" s="79">
        <v>449053990</v>
      </c>
      <c r="F15" s="87">
        <v>1798</v>
      </c>
      <c r="G15" s="79">
        <v>476268118</v>
      </c>
      <c r="H15" s="87">
        <v>1908</v>
      </c>
      <c r="I15" s="79">
        <v>510449308</v>
      </c>
      <c r="J15" s="87">
        <v>1871</v>
      </c>
      <c r="K15" s="79">
        <v>505774593</v>
      </c>
      <c r="L15" s="87">
        <v>1939</v>
      </c>
      <c r="M15" s="79">
        <v>528939065</v>
      </c>
    </row>
    <row r="16" spans="1:13" ht="18" customHeight="1" x14ac:dyDescent="0.15">
      <c r="A16" s="204"/>
      <c r="B16" s="197"/>
      <c r="C16" s="159" t="s">
        <v>119</v>
      </c>
      <c r="D16" s="85">
        <v>0</v>
      </c>
      <c r="E16" s="86">
        <v>0</v>
      </c>
      <c r="F16" s="85">
        <v>0</v>
      </c>
      <c r="G16" s="86">
        <v>0</v>
      </c>
      <c r="H16" s="85">
        <v>0</v>
      </c>
      <c r="I16" s="86">
        <v>0</v>
      </c>
      <c r="J16" s="85">
        <v>0</v>
      </c>
      <c r="K16" s="86">
        <v>0</v>
      </c>
      <c r="L16" s="85">
        <v>0</v>
      </c>
      <c r="M16" s="86">
        <v>0</v>
      </c>
    </row>
    <row r="17" spans="1:14" ht="18" customHeight="1" x14ac:dyDescent="0.15">
      <c r="A17" s="204"/>
      <c r="B17" s="197"/>
      <c r="C17" s="159" t="s">
        <v>92</v>
      </c>
      <c r="D17" s="85">
        <v>0</v>
      </c>
      <c r="E17" s="86">
        <v>0</v>
      </c>
      <c r="F17" s="85">
        <v>0</v>
      </c>
      <c r="G17" s="86">
        <v>0</v>
      </c>
      <c r="H17" s="85">
        <v>0</v>
      </c>
      <c r="I17" s="86">
        <v>0</v>
      </c>
      <c r="J17" s="85">
        <v>0</v>
      </c>
      <c r="K17" s="86">
        <v>0</v>
      </c>
      <c r="L17" s="85">
        <v>0</v>
      </c>
      <c r="M17" s="86">
        <v>0</v>
      </c>
    </row>
    <row r="18" spans="1:14" ht="18" customHeight="1" x14ac:dyDescent="0.15">
      <c r="A18" s="204"/>
      <c r="B18" s="197"/>
      <c r="C18" s="159" t="s">
        <v>110</v>
      </c>
      <c r="D18" s="85">
        <v>352</v>
      </c>
      <c r="E18" s="86">
        <v>54051279</v>
      </c>
      <c r="F18" s="85">
        <v>312</v>
      </c>
      <c r="G18" s="86">
        <v>47546367</v>
      </c>
      <c r="H18" s="85">
        <v>330</v>
      </c>
      <c r="I18" s="86">
        <v>54014354</v>
      </c>
      <c r="J18" s="85">
        <v>407</v>
      </c>
      <c r="K18" s="86">
        <v>70454654</v>
      </c>
      <c r="L18" s="85">
        <v>497</v>
      </c>
      <c r="M18" s="86">
        <v>81591485</v>
      </c>
    </row>
    <row r="19" spans="1:14" ht="18" customHeight="1" x14ac:dyDescent="0.15">
      <c r="A19" s="204"/>
      <c r="B19" s="197"/>
      <c r="C19" s="159" t="s">
        <v>77</v>
      </c>
      <c r="D19" s="85">
        <v>503</v>
      </c>
      <c r="E19" s="86">
        <v>15704194</v>
      </c>
      <c r="F19" s="85">
        <v>851</v>
      </c>
      <c r="G19" s="86">
        <v>20216250</v>
      </c>
      <c r="H19" s="85">
        <v>719</v>
      </c>
      <c r="I19" s="86">
        <v>19521880</v>
      </c>
      <c r="J19" s="85">
        <v>849</v>
      </c>
      <c r="K19" s="86">
        <v>22752351</v>
      </c>
      <c r="L19" s="85">
        <v>887</v>
      </c>
      <c r="M19" s="86">
        <v>24718765</v>
      </c>
    </row>
    <row r="20" spans="1:14" ht="18" customHeight="1" x14ac:dyDescent="0.15">
      <c r="A20" s="204"/>
      <c r="B20" s="197"/>
      <c r="C20" s="159" t="s">
        <v>73</v>
      </c>
      <c r="D20" s="85">
        <v>1330</v>
      </c>
      <c r="E20" s="86">
        <v>114513325</v>
      </c>
      <c r="F20" s="85">
        <v>1138</v>
      </c>
      <c r="G20" s="86">
        <v>111136614</v>
      </c>
      <c r="H20" s="85">
        <v>1197</v>
      </c>
      <c r="I20" s="86">
        <v>120859964</v>
      </c>
      <c r="J20" s="85">
        <v>1179</v>
      </c>
      <c r="K20" s="86">
        <v>123461712</v>
      </c>
      <c r="L20" s="85">
        <v>1145</v>
      </c>
      <c r="M20" s="86">
        <v>109586161</v>
      </c>
    </row>
    <row r="21" spans="1:14" ht="18" customHeight="1" x14ac:dyDescent="0.15">
      <c r="A21" s="204"/>
      <c r="B21" s="197"/>
      <c r="C21" s="161" t="s">
        <v>78</v>
      </c>
      <c r="D21" s="85">
        <v>902</v>
      </c>
      <c r="E21" s="86">
        <v>184171085</v>
      </c>
      <c r="F21" s="85">
        <v>870</v>
      </c>
      <c r="G21" s="86">
        <v>181509332</v>
      </c>
      <c r="H21" s="85">
        <v>913</v>
      </c>
      <c r="I21" s="86">
        <v>196890789</v>
      </c>
      <c r="J21" s="85">
        <v>978</v>
      </c>
      <c r="K21" s="86">
        <v>217364066</v>
      </c>
      <c r="L21" s="85">
        <v>898</v>
      </c>
      <c r="M21" s="86">
        <v>209923567</v>
      </c>
    </row>
    <row r="22" spans="1:14" ht="18" customHeight="1" x14ac:dyDescent="0.15">
      <c r="A22" s="204"/>
      <c r="B22" s="197"/>
      <c r="C22" s="161" t="s">
        <v>111</v>
      </c>
      <c r="D22" s="85">
        <v>9725</v>
      </c>
      <c r="E22" s="86">
        <v>1766919390</v>
      </c>
      <c r="F22" s="85">
        <v>9655</v>
      </c>
      <c r="G22" s="86">
        <v>1767410197</v>
      </c>
      <c r="H22" s="85">
        <v>9783</v>
      </c>
      <c r="I22" s="86">
        <v>1793164654</v>
      </c>
      <c r="J22" s="85">
        <v>9895</v>
      </c>
      <c r="K22" s="86">
        <v>1803114436</v>
      </c>
      <c r="L22" s="85">
        <v>10328</v>
      </c>
      <c r="M22" s="86">
        <v>1897578929</v>
      </c>
      <c r="N22" s="21"/>
    </row>
    <row r="23" spans="1:14" ht="18" customHeight="1" x14ac:dyDescent="0.15">
      <c r="A23" s="204"/>
      <c r="B23" s="197"/>
      <c r="C23" s="162" t="s">
        <v>120</v>
      </c>
      <c r="D23" s="87">
        <v>167</v>
      </c>
      <c r="E23" s="79">
        <v>34834816</v>
      </c>
      <c r="F23" s="87">
        <v>188</v>
      </c>
      <c r="G23" s="79">
        <v>44821666</v>
      </c>
      <c r="H23" s="87">
        <v>194</v>
      </c>
      <c r="I23" s="79">
        <v>54066847</v>
      </c>
      <c r="J23" s="87">
        <v>207</v>
      </c>
      <c r="K23" s="79">
        <v>56519153</v>
      </c>
      <c r="L23" s="87">
        <v>190</v>
      </c>
      <c r="M23" s="79">
        <v>46306033</v>
      </c>
    </row>
    <row r="24" spans="1:14" ht="18" customHeight="1" x14ac:dyDescent="0.15">
      <c r="A24" s="204"/>
      <c r="B24" s="198"/>
      <c r="C24" s="163" t="s">
        <v>130</v>
      </c>
      <c r="D24" s="83">
        <v>7102</v>
      </c>
      <c r="E24" s="84">
        <v>367356403</v>
      </c>
      <c r="F24" s="83">
        <v>6171</v>
      </c>
      <c r="G24" s="84">
        <v>327115787</v>
      </c>
      <c r="H24" s="83">
        <v>6580</v>
      </c>
      <c r="I24" s="84">
        <v>349774382</v>
      </c>
      <c r="J24" s="83">
        <v>6652</v>
      </c>
      <c r="K24" s="84">
        <v>331129658</v>
      </c>
      <c r="L24" s="83">
        <v>7311</v>
      </c>
      <c r="M24" s="84">
        <v>373301472</v>
      </c>
    </row>
    <row r="25" spans="1:14" ht="18" customHeight="1" thickBot="1" x14ac:dyDescent="0.2">
      <c r="A25" s="204"/>
      <c r="B25" s="199" t="s">
        <v>112</v>
      </c>
      <c r="C25" s="200"/>
      <c r="D25" s="110">
        <v>46379</v>
      </c>
      <c r="E25" s="46">
        <v>597798613</v>
      </c>
      <c r="F25" s="110">
        <v>46619</v>
      </c>
      <c r="G25" s="46">
        <v>609655902</v>
      </c>
      <c r="H25" s="110">
        <v>48872</v>
      </c>
      <c r="I25" s="46">
        <v>657970818</v>
      </c>
      <c r="J25" s="110">
        <v>49963</v>
      </c>
      <c r="K25" s="46">
        <v>672784313</v>
      </c>
      <c r="L25" s="110">
        <v>51426</v>
      </c>
      <c r="M25" s="46">
        <v>690950341</v>
      </c>
    </row>
    <row r="26" spans="1:14" ht="18" customHeight="1" thickBot="1" x14ac:dyDescent="0.2">
      <c r="A26" s="204"/>
      <c r="B26" s="170" t="s">
        <v>23</v>
      </c>
      <c r="C26" s="203"/>
      <c r="D26" s="37">
        <f>SUM(D4:D25)</f>
        <v>206640</v>
      </c>
      <c r="E26" s="37">
        <f>SUM(E4:E25)</f>
        <v>7880337081</v>
      </c>
      <c r="F26" s="37">
        <f t="shared" ref="F26:M26" si="0">SUM(F4:F25)</f>
        <v>205397</v>
      </c>
      <c r="G26" s="37">
        <f t="shared" si="0"/>
        <v>7770134377</v>
      </c>
      <c r="H26" s="37">
        <f t="shared" si="0"/>
        <v>218138</v>
      </c>
      <c r="I26" s="37">
        <f t="shared" si="0"/>
        <v>8243173747</v>
      </c>
      <c r="J26" s="37">
        <f t="shared" si="0"/>
        <v>225450</v>
      </c>
      <c r="K26" s="37">
        <f t="shared" si="0"/>
        <v>8414023001</v>
      </c>
      <c r="L26" s="37">
        <f t="shared" si="0"/>
        <v>236603</v>
      </c>
      <c r="M26" s="37">
        <f t="shared" si="0"/>
        <v>8837542092</v>
      </c>
    </row>
    <row r="27" spans="1:14" ht="18" customHeight="1" x14ac:dyDescent="0.15">
      <c r="A27" s="206" t="s">
        <v>24</v>
      </c>
      <c r="B27" s="196" t="s">
        <v>25</v>
      </c>
      <c r="C27" s="158" t="s">
        <v>26</v>
      </c>
      <c r="D27" s="111">
        <v>6430</v>
      </c>
      <c r="E27" s="81">
        <v>1681373410</v>
      </c>
      <c r="F27" s="111">
        <v>7960</v>
      </c>
      <c r="G27" s="81">
        <v>2125222163</v>
      </c>
      <c r="H27" s="111">
        <v>8024</v>
      </c>
      <c r="I27" s="81">
        <v>2160263258</v>
      </c>
      <c r="J27" s="111">
        <v>7812</v>
      </c>
      <c r="K27" s="81">
        <v>2122901734</v>
      </c>
      <c r="L27" s="111">
        <v>7718</v>
      </c>
      <c r="M27" s="81">
        <v>2137853143</v>
      </c>
    </row>
    <row r="28" spans="1:14" ht="18" customHeight="1" x14ac:dyDescent="0.15">
      <c r="A28" s="207"/>
      <c r="B28" s="197"/>
      <c r="C28" s="159" t="s">
        <v>27</v>
      </c>
      <c r="D28" s="87">
        <v>4136</v>
      </c>
      <c r="E28" s="79">
        <v>1176742010</v>
      </c>
      <c r="F28" s="87">
        <v>3878</v>
      </c>
      <c r="G28" s="79">
        <v>1120158072</v>
      </c>
      <c r="H28" s="87">
        <v>4002</v>
      </c>
      <c r="I28" s="79">
        <v>1176080274</v>
      </c>
      <c r="J28" s="87">
        <v>3872</v>
      </c>
      <c r="K28" s="79">
        <v>1146792318</v>
      </c>
      <c r="L28" s="87">
        <v>4016</v>
      </c>
      <c r="M28" s="79">
        <v>1213531733</v>
      </c>
    </row>
    <row r="29" spans="1:14" ht="18" customHeight="1" x14ac:dyDescent="0.15">
      <c r="A29" s="207"/>
      <c r="B29" s="197"/>
      <c r="C29" s="161" t="s">
        <v>28</v>
      </c>
      <c r="D29" s="85">
        <v>1030</v>
      </c>
      <c r="E29" s="86">
        <v>365451086</v>
      </c>
      <c r="F29" s="85">
        <v>915</v>
      </c>
      <c r="G29" s="86">
        <v>325255830</v>
      </c>
      <c r="H29" s="85">
        <v>649</v>
      </c>
      <c r="I29" s="86">
        <v>218274228</v>
      </c>
      <c r="J29" s="85">
        <v>340</v>
      </c>
      <c r="K29" s="86">
        <v>110939876</v>
      </c>
      <c r="L29" s="85">
        <v>91</v>
      </c>
      <c r="M29" s="86">
        <v>34076061</v>
      </c>
    </row>
    <row r="30" spans="1:14" ht="18" customHeight="1" x14ac:dyDescent="0.15">
      <c r="A30" s="207"/>
      <c r="B30" s="198"/>
      <c r="C30" s="164" t="s">
        <v>173</v>
      </c>
      <c r="D30" s="112">
        <v>34</v>
      </c>
      <c r="E30" s="113">
        <v>12929762</v>
      </c>
      <c r="F30" s="112">
        <v>95</v>
      </c>
      <c r="G30" s="113">
        <v>38667591</v>
      </c>
      <c r="H30" s="112">
        <v>120</v>
      </c>
      <c r="I30" s="113">
        <v>47185753</v>
      </c>
      <c r="J30" s="112">
        <v>343</v>
      </c>
      <c r="K30" s="113">
        <v>127657516</v>
      </c>
      <c r="L30" s="112">
        <v>527</v>
      </c>
      <c r="M30" s="113">
        <v>203084849</v>
      </c>
    </row>
    <row r="31" spans="1:14" ht="18" customHeight="1" thickBot="1" x14ac:dyDescent="0.2">
      <c r="A31" s="207"/>
      <c r="B31" s="199" t="s">
        <v>29</v>
      </c>
      <c r="C31" s="200"/>
      <c r="D31" s="110">
        <v>0</v>
      </c>
      <c r="E31" s="46">
        <v>0</v>
      </c>
      <c r="F31" s="110">
        <v>0</v>
      </c>
      <c r="G31" s="46">
        <v>0</v>
      </c>
      <c r="H31" s="110">
        <v>0</v>
      </c>
      <c r="I31" s="46">
        <v>0</v>
      </c>
      <c r="J31" s="110">
        <v>0</v>
      </c>
      <c r="K31" s="46">
        <v>0</v>
      </c>
      <c r="L31" s="110">
        <v>0</v>
      </c>
      <c r="M31" s="46">
        <v>0</v>
      </c>
    </row>
    <row r="32" spans="1:14" ht="18" customHeight="1" thickBot="1" x14ac:dyDescent="0.2">
      <c r="A32" s="208"/>
      <c r="B32" s="170" t="s">
        <v>113</v>
      </c>
      <c r="C32" s="203"/>
      <c r="D32" s="37">
        <f t="shared" ref="D32:I32" si="1">SUM(D27:D31)</f>
        <v>11630</v>
      </c>
      <c r="E32" s="37">
        <f t="shared" si="1"/>
        <v>3236496268</v>
      </c>
      <c r="F32" s="37">
        <f t="shared" si="1"/>
        <v>12848</v>
      </c>
      <c r="G32" s="37">
        <f t="shared" si="1"/>
        <v>3609303656</v>
      </c>
      <c r="H32" s="37">
        <f t="shared" si="1"/>
        <v>12795</v>
      </c>
      <c r="I32" s="37">
        <f t="shared" si="1"/>
        <v>3601803513</v>
      </c>
      <c r="J32" s="37">
        <f>SUM(J27:J31)</f>
        <v>12367</v>
      </c>
      <c r="K32" s="37">
        <f>SUM(K27:K31)</f>
        <v>3508291444</v>
      </c>
      <c r="L32" s="37">
        <f>SUM(L27:L31)</f>
        <v>12352</v>
      </c>
      <c r="M32" s="37">
        <f>SUM(M27:M31)</f>
        <v>3588545786</v>
      </c>
    </row>
    <row r="33" spans="1:13" ht="18" customHeight="1" x14ac:dyDescent="0.15">
      <c r="A33" s="193" t="s">
        <v>205</v>
      </c>
      <c r="B33" s="194"/>
      <c r="C33" s="205"/>
      <c r="D33" s="114">
        <v>7444</v>
      </c>
      <c r="E33" s="115">
        <v>251691948</v>
      </c>
      <c r="F33" s="114">
        <v>7531</v>
      </c>
      <c r="G33" s="115">
        <v>278246097</v>
      </c>
      <c r="H33" s="114">
        <v>6804</v>
      </c>
      <c r="I33" s="115">
        <v>227708396</v>
      </c>
      <c r="J33" s="114">
        <v>6241</v>
      </c>
      <c r="K33" s="115">
        <v>185494385</v>
      </c>
      <c r="L33" s="114">
        <v>6019</v>
      </c>
      <c r="M33" s="115">
        <v>179037007</v>
      </c>
    </row>
    <row r="34" spans="1:13" ht="18" customHeight="1" thickBot="1" x14ac:dyDescent="0.2">
      <c r="A34" s="201" t="s">
        <v>206</v>
      </c>
      <c r="B34" s="202"/>
      <c r="C34" s="202"/>
      <c r="D34" s="78">
        <v>3497</v>
      </c>
      <c r="E34" s="82">
        <v>38458144</v>
      </c>
      <c r="F34" s="78">
        <v>3737</v>
      </c>
      <c r="G34" s="82">
        <v>41208148</v>
      </c>
      <c r="H34" s="78">
        <v>3668</v>
      </c>
      <c r="I34" s="82">
        <v>43879992</v>
      </c>
      <c r="J34" s="78">
        <v>3692</v>
      </c>
      <c r="K34" s="82">
        <v>43220917</v>
      </c>
      <c r="L34" s="78">
        <v>3859</v>
      </c>
      <c r="M34" s="82">
        <v>45772314</v>
      </c>
    </row>
    <row r="35" spans="1:13" ht="18" customHeight="1" thickBot="1" x14ac:dyDescent="0.2">
      <c r="A35" s="193" t="s">
        <v>164</v>
      </c>
      <c r="B35" s="194"/>
      <c r="C35" s="195"/>
      <c r="D35" s="37">
        <f t="shared" ref="D35:I35" si="2">D26+D32+D34+D33</f>
        <v>229211</v>
      </c>
      <c r="E35" s="37">
        <f t="shared" si="2"/>
        <v>11406983441</v>
      </c>
      <c r="F35" s="37">
        <f t="shared" si="2"/>
        <v>229513</v>
      </c>
      <c r="G35" s="37">
        <f t="shared" si="2"/>
        <v>11698892278</v>
      </c>
      <c r="H35" s="37">
        <f t="shared" si="2"/>
        <v>241405</v>
      </c>
      <c r="I35" s="37">
        <f t="shared" si="2"/>
        <v>12116565648</v>
      </c>
      <c r="J35" s="37">
        <f>J26+J32+J34+J33</f>
        <v>247750</v>
      </c>
      <c r="K35" s="37">
        <f>K26+K32+K34+K33</f>
        <v>12151029747</v>
      </c>
      <c r="L35" s="37">
        <f>L26+L32+L34+L33</f>
        <v>258833</v>
      </c>
      <c r="M35" s="37">
        <f>M26+M32+M34+M33</f>
        <v>12650897199</v>
      </c>
    </row>
    <row r="36" spans="1:13" ht="18" customHeight="1" thickBot="1" x14ac:dyDescent="0.2">
      <c r="A36" s="193" t="s">
        <v>114</v>
      </c>
      <c r="B36" s="194"/>
      <c r="C36" s="194"/>
      <c r="D36" s="116">
        <v>-218205</v>
      </c>
      <c r="E36" s="82">
        <v>13213787</v>
      </c>
      <c r="F36" s="116">
        <v>-218067</v>
      </c>
      <c r="G36" s="82">
        <v>13326063</v>
      </c>
      <c r="H36" s="116">
        <v>-230777</v>
      </c>
      <c r="I36" s="82">
        <v>14102773</v>
      </c>
      <c r="J36" s="116">
        <v>-237571</v>
      </c>
      <c r="K36" s="82">
        <v>14517954</v>
      </c>
      <c r="L36" s="116">
        <v>-248797</v>
      </c>
      <c r="M36" s="82">
        <v>15203971</v>
      </c>
    </row>
    <row r="37" spans="1:13" ht="18" customHeight="1" thickBot="1" x14ac:dyDescent="0.2">
      <c r="A37" s="193" t="s">
        <v>207</v>
      </c>
      <c r="B37" s="194"/>
      <c r="C37" s="195"/>
      <c r="D37" s="37">
        <f>SUM(D35)</f>
        <v>229211</v>
      </c>
      <c r="E37" s="37">
        <f>SUM(E35:E36)</f>
        <v>11420197228</v>
      </c>
      <c r="F37" s="37">
        <f>SUM(F35)</f>
        <v>229513</v>
      </c>
      <c r="G37" s="37">
        <f>SUM(G35:G36)</f>
        <v>11712218341</v>
      </c>
      <c r="H37" s="37">
        <f>SUM(H35)</f>
        <v>241405</v>
      </c>
      <c r="I37" s="37">
        <f>SUM(I35:I36)</f>
        <v>12130668421</v>
      </c>
      <c r="J37" s="37">
        <f>SUM(J35)</f>
        <v>247750</v>
      </c>
      <c r="K37" s="37">
        <f>SUM(K35:K36)</f>
        <v>12165547701</v>
      </c>
      <c r="L37" s="37">
        <f>SUM(L35)</f>
        <v>258833</v>
      </c>
      <c r="M37" s="37">
        <f>SUM(M35:M36)</f>
        <v>12666101170</v>
      </c>
    </row>
    <row r="38" spans="1:13" ht="18" customHeight="1" thickBot="1" x14ac:dyDescent="0.2">
      <c r="A38" s="193" t="s">
        <v>165</v>
      </c>
      <c r="B38" s="194"/>
      <c r="C38" s="195"/>
      <c r="D38" s="117"/>
      <c r="E38" s="165">
        <v>2501351</v>
      </c>
      <c r="F38" s="117"/>
      <c r="G38" s="165">
        <v>959251</v>
      </c>
      <c r="H38" s="117"/>
      <c r="I38" s="118">
        <v>874744</v>
      </c>
      <c r="J38" s="117"/>
      <c r="K38" s="118">
        <v>2618251</v>
      </c>
      <c r="L38" s="117"/>
      <c r="M38" s="118">
        <v>993520</v>
      </c>
    </row>
    <row r="39" spans="1:13" s="14" customFormat="1" ht="18" customHeight="1" x14ac:dyDescent="0.15">
      <c r="A39" s="45" t="s">
        <v>208</v>
      </c>
      <c r="F39" s="166"/>
      <c r="G39" s="166"/>
      <c r="H39" s="166"/>
      <c r="I39" s="166"/>
      <c r="J39" s="166"/>
      <c r="K39" s="166"/>
      <c r="L39" s="166"/>
      <c r="M39" s="166"/>
    </row>
    <row r="40" spans="1:13" s="14" customFormat="1" ht="18" customHeight="1" x14ac:dyDescent="0.15">
      <c r="A40" s="45" t="s">
        <v>209</v>
      </c>
      <c r="B40" s="13"/>
      <c r="G40" s="2"/>
      <c r="I40" s="2"/>
      <c r="J40" s="2"/>
    </row>
    <row r="41" spans="1:13" s="14" customFormat="1" ht="18" customHeight="1" x14ac:dyDescent="0.15">
      <c r="A41" s="13"/>
      <c r="G41" s="2"/>
      <c r="I41" s="2"/>
      <c r="J41" s="2"/>
    </row>
    <row r="42" spans="1:13" ht="18" customHeight="1" x14ac:dyDescent="0.15"/>
  </sheetData>
  <mergeCells count="24">
    <mergeCell ref="H1:M1"/>
    <mergeCell ref="A2:C2"/>
    <mergeCell ref="J2:K2"/>
    <mergeCell ref="L2:M2"/>
    <mergeCell ref="A3:C3"/>
    <mergeCell ref="D2:E2"/>
    <mergeCell ref="F2:G2"/>
    <mergeCell ref="H2:I2"/>
    <mergeCell ref="B4:B10"/>
    <mergeCell ref="A38:C38"/>
    <mergeCell ref="A36:C36"/>
    <mergeCell ref="B27:B30"/>
    <mergeCell ref="B25:C25"/>
    <mergeCell ref="A34:C34"/>
    <mergeCell ref="A35:C35"/>
    <mergeCell ref="B26:C26"/>
    <mergeCell ref="A4:A26"/>
    <mergeCell ref="A33:C33"/>
    <mergeCell ref="B11:B13"/>
    <mergeCell ref="A37:C37"/>
    <mergeCell ref="A27:A32"/>
    <mergeCell ref="B31:C31"/>
    <mergeCell ref="B32:C32"/>
    <mergeCell ref="B14:B24"/>
  </mergeCells>
  <phoneticPr fontId="3"/>
  <pageMargins left="0.78740157480314965" right="0.39370078740157483" top="0.78740157480314965" bottom="0.39370078740157483" header="0.59055118110236227" footer="0.59055118110236227"/>
  <pageSetup paperSize="9" scale="76" orientation="landscape" r:id="rId1"/>
  <headerFooter scaleWithDoc="0" alignWithMargins="0">
    <oddHeader>&amp;C
&amp;R&amp;"ＭＳ 明朝,標準"&amp;9介護　４</oddHeader>
    <oddFooter>&amp;R&amp;"ＭＳ 明朝,標準"&amp;9介護　４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8"/>
  <sheetViews>
    <sheetView zoomScaleNormal="100" zoomScaleSheetLayoutView="85" zoomScalePageLayoutView="86" workbookViewId="0"/>
  </sheetViews>
  <sheetFormatPr defaultColWidth="8.77734375" defaultRowHeight="15" customHeight="1" x14ac:dyDescent="0.15"/>
  <cols>
    <col min="1" max="1" width="9.77734375" style="2" customWidth="1"/>
    <col min="2" max="2" width="19" style="2" customWidth="1"/>
    <col min="3" max="3" width="8.77734375" style="2" customWidth="1"/>
    <col min="4" max="4" width="12.77734375" style="2" customWidth="1"/>
    <col min="5" max="5" width="8.77734375" style="2" customWidth="1"/>
    <col min="6" max="6" width="12.77734375" style="2" customWidth="1"/>
    <col min="7" max="7" width="8.77734375" style="2" customWidth="1"/>
    <col min="8" max="8" width="12.77734375" style="2" customWidth="1"/>
    <col min="9" max="9" width="8.77734375" style="2" customWidth="1"/>
    <col min="10" max="10" width="12.77734375" style="2" customWidth="1"/>
    <col min="11" max="11" width="8.77734375" style="2" customWidth="1"/>
    <col min="12" max="12" width="12.5546875" style="2" customWidth="1"/>
    <col min="13" max="16384" width="8.77734375" style="2"/>
  </cols>
  <sheetData>
    <row r="1" spans="1:12" ht="24" customHeight="1" x14ac:dyDescent="0.15">
      <c r="A1" s="8" t="s">
        <v>189</v>
      </c>
      <c r="B1" s="9"/>
      <c r="C1" s="8"/>
      <c r="D1" s="8"/>
    </row>
    <row r="2" spans="1:12" ht="24" customHeight="1" x14ac:dyDescent="0.15">
      <c r="G2" s="15"/>
      <c r="H2" s="279"/>
      <c r="I2" s="279"/>
      <c r="L2" s="16" t="s">
        <v>146</v>
      </c>
    </row>
    <row r="3" spans="1:12" ht="24" customHeight="1" x14ac:dyDescent="0.15">
      <c r="A3" s="170" t="s">
        <v>163</v>
      </c>
      <c r="B3" s="172"/>
      <c r="C3" s="170" t="s">
        <v>214</v>
      </c>
      <c r="D3" s="172"/>
      <c r="E3" s="170" t="s">
        <v>215</v>
      </c>
      <c r="F3" s="172"/>
      <c r="G3" s="170" t="s">
        <v>216</v>
      </c>
      <c r="H3" s="172"/>
      <c r="I3" s="170" t="s">
        <v>220</v>
      </c>
      <c r="J3" s="172"/>
      <c r="K3" s="170" t="s">
        <v>241</v>
      </c>
      <c r="L3" s="172"/>
    </row>
    <row r="4" spans="1:12" ht="24" customHeight="1" x14ac:dyDescent="0.15">
      <c r="A4" s="245"/>
      <c r="B4" s="246"/>
      <c r="C4" s="10" t="s">
        <v>228</v>
      </c>
      <c r="D4" s="11" t="s">
        <v>229</v>
      </c>
      <c r="E4" s="10" t="s">
        <v>228</v>
      </c>
      <c r="F4" s="11" t="s">
        <v>229</v>
      </c>
      <c r="G4" s="10" t="s">
        <v>228</v>
      </c>
      <c r="H4" s="11" t="s">
        <v>229</v>
      </c>
      <c r="I4" s="10" t="s">
        <v>228</v>
      </c>
      <c r="J4" s="11" t="s">
        <v>229</v>
      </c>
      <c r="K4" s="10" t="s">
        <v>50</v>
      </c>
      <c r="L4" s="11" t="s">
        <v>51</v>
      </c>
    </row>
    <row r="5" spans="1:12" ht="18.75" customHeight="1" x14ac:dyDescent="0.15">
      <c r="A5" s="241" t="s">
        <v>32</v>
      </c>
      <c r="B5" s="184" t="s">
        <v>161</v>
      </c>
      <c r="C5" s="214">
        <v>405</v>
      </c>
      <c r="D5" s="215">
        <v>33414680</v>
      </c>
      <c r="E5" s="214">
        <f>280+148</f>
        <v>428</v>
      </c>
      <c r="F5" s="218">
        <f>22346975+13049144</f>
        <v>35396119</v>
      </c>
      <c r="G5" s="214">
        <v>412</v>
      </c>
      <c r="H5" s="218">
        <v>33989985</v>
      </c>
      <c r="I5" s="214">
        <v>424</v>
      </c>
      <c r="J5" s="218">
        <v>35300431</v>
      </c>
      <c r="K5" s="214">
        <v>404</v>
      </c>
      <c r="L5" s="218">
        <v>32251903</v>
      </c>
    </row>
    <row r="6" spans="1:12" ht="18.75" customHeight="1" x14ac:dyDescent="0.15">
      <c r="A6" s="242"/>
      <c r="B6" s="244"/>
      <c r="C6" s="280"/>
      <c r="D6" s="281"/>
      <c r="E6" s="226"/>
      <c r="F6" s="227"/>
      <c r="G6" s="226"/>
      <c r="H6" s="227"/>
      <c r="I6" s="226"/>
      <c r="J6" s="227"/>
      <c r="K6" s="226"/>
      <c r="L6" s="227"/>
    </row>
    <row r="7" spans="1:12" ht="18.75" customHeight="1" x14ac:dyDescent="0.15">
      <c r="A7" s="242"/>
      <c r="B7" s="232" t="s">
        <v>33</v>
      </c>
      <c r="C7" s="220">
        <v>568</v>
      </c>
      <c r="D7" s="221">
        <v>15966579</v>
      </c>
      <c r="E7" s="225">
        <f>464+138</f>
        <v>602</v>
      </c>
      <c r="F7" s="224">
        <f>14481823+3383026</f>
        <v>17864849</v>
      </c>
      <c r="G7" s="225">
        <v>611</v>
      </c>
      <c r="H7" s="224">
        <v>19012902</v>
      </c>
      <c r="I7" s="225">
        <v>618</v>
      </c>
      <c r="J7" s="224">
        <v>19120757</v>
      </c>
      <c r="K7" s="225">
        <v>613</v>
      </c>
      <c r="L7" s="224">
        <v>19852435</v>
      </c>
    </row>
    <row r="8" spans="1:12" ht="18.75" customHeight="1" x14ac:dyDescent="0.15">
      <c r="A8" s="242"/>
      <c r="B8" s="232"/>
      <c r="C8" s="280"/>
      <c r="D8" s="281"/>
      <c r="E8" s="225"/>
      <c r="F8" s="224"/>
      <c r="G8" s="225"/>
      <c r="H8" s="224"/>
      <c r="I8" s="225"/>
      <c r="J8" s="224"/>
      <c r="K8" s="225"/>
      <c r="L8" s="224"/>
    </row>
    <row r="9" spans="1:12" ht="18.75" customHeight="1" x14ac:dyDescent="0.15">
      <c r="A9" s="242"/>
      <c r="B9" s="235" t="s">
        <v>35</v>
      </c>
      <c r="C9" s="220">
        <v>0</v>
      </c>
      <c r="D9" s="221">
        <v>0</v>
      </c>
      <c r="E9" s="220">
        <v>0</v>
      </c>
      <c r="F9" s="224">
        <v>0</v>
      </c>
      <c r="G9" s="220">
        <v>0</v>
      </c>
      <c r="H9" s="224">
        <v>0</v>
      </c>
      <c r="I9" s="220">
        <v>0</v>
      </c>
      <c r="J9" s="224">
        <v>0</v>
      </c>
      <c r="K9" s="220">
        <v>0</v>
      </c>
      <c r="L9" s="224">
        <v>0</v>
      </c>
    </row>
    <row r="10" spans="1:12" ht="18.75" customHeight="1" x14ac:dyDescent="0.15">
      <c r="A10" s="242"/>
      <c r="B10" s="236"/>
      <c r="C10" s="282"/>
      <c r="D10" s="283"/>
      <c r="E10" s="226"/>
      <c r="F10" s="224"/>
      <c r="G10" s="226"/>
      <c r="H10" s="224"/>
      <c r="I10" s="226"/>
      <c r="J10" s="224"/>
      <c r="K10" s="226"/>
      <c r="L10" s="224"/>
    </row>
    <row r="11" spans="1:12" ht="18.75" customHeight="1" x14ac:dyDescent="0.15">
      <c r="A11" s="242"/>
      <c r="B11" s="233" t="s">
        <v>2</v>
      </c>
      <c r="C11" s="220">
        <v>0</v>
      </c>
      <c r="D11" s="221">
        <v>0</v>
      </c>
      <c r="E11" s="214">
        <v>0</v>
      </c>
      <c r="F11" s="218">
        <v>0</v>
      </c>
      <c r="G11" s="214">
        <v>0</v>
      </c>
      <c r="H11" s="218">
        <v>0</v>
      </c>
      <c r="I11" s="214">
        <v>0</v>
      </c>
      <c r="J11" s="218">
        <v>0</v>
      </c>
      <c r="K11" s="214">
        <v>0</v>
      </c>
      <c r="L11" s="218">
        <v>0</v>
      </c>
    </row>
    <row r="12" spans="1:12" ht="18.75" customHeight="1" x14ac:dyDescent="0.15">
      <c r="A12" s="242"/>
      <c r="B12" s="234"/>
      <c r="C12" s="282"/>
      <c r="D12" s="283"/>
      <c r="E12" s="223"/>
      <c r="F12" s="219"/>
      <c r="G12" s="223"/>
      <c r="H12" s="219"/>
      <c r="I12" s="223"/>
      <c r="J12" s="219"/>
      <c r="K12" s="223"/>
      <c r="L12" s="219"/>
    </row>
    <row r="13" spans="1:12" ht="18.75" customHeight="1" x14ac:dyDescent="0.15">
      <c r="A13" s="242"/>
      <c r="B13" s="175" t="s">
        <v>162</v>
      </c>
      <c r="C13" s="214">
        <f>SUM(C5:C12)</f>
        <v>973</v>
      </c>
      <c r="D13" s="215">
        <f>SUM(D5:D12)</f>
        <v>49381259</v>
      </c>
      <c r="E13" s="214">
        <f t="shared" ref="E13:J13" si="0">SUM(E5:E12)</f>
        <v>1030</v>
      </c>
      <c r="F13" s="218">
        <f t="shared" si="0"/>
        <v>53260968</v>
      </c>
      <c r="G13" s="214">
        <f t="shared" si="0"/>
        <v>1023</v>
      </c>
      <c r="H13" s="218">
        <f t="shared" si="0"/>
        <v>53002887</v>
      </c>
      <c r="I13" s="214">
        <f t="shared" si="0"/>
        <v>1042</v>
      </c>
      <c r="J13" s="218">
        <f t="shared" si="0"/>
        <v>54421188</v>
      </c>
      <c r="K13" s="214">
        <f>SUM(K5:K12)</f>
        <v>1017</v>
      </c>
      <c r="L13" s="218">
        <f>SUM(L5:L12)</f>
        <v>52104338</v>
      </c>
    </row>
    <row r="14" spans="1:12" ht="18.75" customHeight="1" x14ac:dyDescent="0.15">
      <c r="A14" s="243"/>
      <c r="B14" s="185"/>
      <c r="C14" s="282"/>
      <c r="D14" s="283"/>
      <c r="E14" s="223"/>
      <c r="F14" s="219"/>
      <c r="G14" s="223"/>
      <c r="H14" s="219"/>
      <c r="I14" s="223"/>
      <c r="J14" s="219"/>
      <c r="K14" s="223"/>
      <c r="L14" s="219"/>
    </row>
    <row r="15" spans="1:12" ht="18.75" customHeight="1" x14ac:dyDescent="0.15">
      <c r="A15" s="237" t="s">
        <v>204</v>
      </c>
      <c r="B15" s="238"/>
      <c r="C15" s="220">
        <v>1</v>
      </c>
      <c r="D15" s="221">
        <v>23002</v>
      </c>
      <c r="E15" s="220">
        <v>0</v>
      </c>
      <c r="F15" s="222">
        <v>0</v>
      </c>
      <c r="G15" s="220">
        <v>0</v>
      </c>
      <c r="H15" s="222">
        <v>0</v>
      </c>
      <c r="I15" s="220">
        <v>1</v>
      </c>
      <c r="J15" s="222">
        <v>10426</v>
      </c>
      <c r="K15" s="220">
        <v>0</v>
      </c>
      <c r="L15" s="222">
        <v>0</v>
      </c>
    </row>
    <row r="16" spans="1:12" ht="18.75" customHeight="1" x14ac:dyDescent="0.15">
      <c r="A16" s="239"/>
      <c r="B16" s="240"/>
      <c r="C16" s="282"/>
      <c r="D16" s="283"/>
      <c r="E16" s="216"/>
      <c r="F16" s="213"/>
      <c r="G16" s="216"/>
      <c r="H16" s="213"/>
      <c r="I16" s="216"/>
      <c r="J16" s="213"/>
      <c r="K16" s="216"/>
      <c r="L16" s="213"/>
    </row>
    <row r="17" spans="1:12" ht="18.75" customHeight="1" x14ac:dyDescent="0.15">
      <c r="A17" s="228" t="s">
        <v>34</v>
      </c>
      <c r="B17" s="229"/>
      <c r="C17" s="214">
        <v>22452</v>
      </c>
      <c r="D17" s="215">
        <v>352767941</v>
      </c>
      <c r="E17" s="214">
        <f>2360+21260</f>
        <v>23620</v>
      </c>
      <c r="F17" s="218">
        <f>37735404+339618649</f>
        <v>377354053</v>
      </c>
      <c r="G17" s="214">
        <f>2338+21060</f>
        <v>23398</v>
      </c>
      <c r="H17" s="218">
        <f>36186154+325675398</f>
        <v>361861552</v>
      </c>
      <c r="I17" s="214">
        <v>23343</v>
      </c>
      <c r="J17" s="218">
        <v>344103084</v>
      </c>
      <c r="K17" s="214">
        <v>23751</v>
      </c>
      <c r="L17" s="218">
        <v>355368064</v>
      </c>
    </row>
    <row r="18" spans="1:12" ht="18.75" customHeight="1" x14ac:dyDescent="0.15">
      <c r="A18" s="230"/>
      <c r="B18" s="231"/>
      <c r="C18" s="282"/>
      <c r="D18" s="283"/>
      <c r="E18" s="223"/>
      <c r="F18" s="219"/>
      <c r="G18" s="223"/>
      <c r="H18" s="219"/>
      <c r="I18" s="223"/>
      <c r="J18" s="219"/>
      <c r="K18" s="223"/>
      <c r="L18" s="219"/>
    </row>
    <row r="19" spans="1:12" ht="18.75" customHeight="1" x14ac:dyDescent="0.15">
      <c r="A19" s="228" t="s">
        <v>88</v>
      </c>
      <c r="B19" s="229"/>
      <c r="C19" s="214">
        <v>1551</v>
      </c>
      <c r="D19" s="215">
        <v>62813810</v>
      </c>
      <c r="E19" s="216">
        <v>1535</v>
      </c>
      <c r="F19" s="213">
        <v>61356169</v>
      </c>
      <c r="G19" s="216">
        <v>1496</v>
      </c>
      <c r="H19" s="213">
        <v>55242993</v>
      </c>
      <c r="I19" s="216">
        <v>1626</v>
      </c>
      <c r="J19" s="213">
        <v>58984916</v>
      </c>
      <c r="K19" s="216">
        <v>1543</v>
      </c>
      <c r="L19" s="213">
        <v>60425634</v>
      </c>
    </row>
    <row r="20" spans="1:12" ht="18.75" customHeight="1" thickBot="1" x14ac:dyDescent="0.2">
      <c r="A20" s="230"/>
      <c r="B20" s="231"/>
      <c r="C20" s="284"/>
      <c r="D20" s="285"/>
      <c r="E20" s="217"/>
      <c r="F20" s="213"/>
      <c r="G20" s="217"/>
      <c r="H20" s="213"/>
      <c r="I20" s="217"/>
      <c r="J20" s="213"/>
      <c r="K20" s="217"/>
      <c r="L20" s="213"/>
    </row>
    <row r="21" spans="1:12" ht="34.5" customHeight="1" thickBot="1" x14ac:dyDescent="0.2">
      <c r="A21" s="170" t="s">
        <v>159</v>
      </c>
      <c r="B21" s="171"/>
      <c r="C21" s="37">
        <f t="shared" ref="C21:H21" si="1">SUM(C13:C20)</f>
        <v>24977</v>
      </c>
      <c r="D21" s="39">
        <f t="shared" si="1"/>
        <v>464986012</v>
      </c>
      <c r="E21" s="37">
        <f t="shared" si="1"/>
        <v>26185</v>
      </c>
      <c r="F21" s="39">
        <f t="shared" si="1"/>
        <v>491971190</v>
      </c>
      <c r="G21" s="37">
        <f t="shared" si="1"/>
        <v>25917</v>
      </c>
      <c r="H21" s="39">
        <f t="shared" si="1"/>
        <v>470107432</v>
      </c>
      <c r="I21" s="37">
        <f>SUM(I13:I20)</f>
        <v>26012</v>
      </c>
      <c r="J21" s="39">
        <f>SUM(J13:J20)</f>
        <v>457519614</v>
      </c>
      <c r="K21" s="37">
        <f>SUM(K13:K20)</f>
        <v>26311</v>
      </c>
      <c r="L21" s="39">
        <f>SUM(L13:L20)</f>
        <v>467898036</v>
      </c>
    </row>
    <row r="22" spans="1:12" ht="18.75" customHeight="1" x14ac:dyDescent="0.15">
      <c r="A22" s="17"/>
      <c r="B22" s="17"/>
      <c r="C22" s="18"/>
      <c r="D22" s="18"/>
      <c r="E22" s="18"/>
      <c r="F22" s="18"/>
      <c r="G22" s="18"/>
      <c r="H22" s="18"/>
    </row>
    <row r="23" spans="1:12" ht="18.75" customHeight="1" x14ac:dyDescent="0.15">
      <c r="A23" s="13"/>
      <c r="F23" s="34"/>
      <c r="G23" s="34"/>
      <c r="H23" s="34"/>
    </row>
    <row r="24" spans="1:12" ht="18.75" customHeight="1" x14ac:dyDescent="0.15">
      <c r="A24" s="19"/>
      <c r="B24" s="19"/>
      <c r="C24" s="20"/>
      <c r="D24" s="20"/>
      <c r="E24" s="20"/>
      <c r="F24" s="20"/>
      <c r="G24" s="20"/>
      <c r="H24" s="20"/>
    </row>
    <row r="25" spans="1:12" ht="18.75" customHeight="1" x14ac:dyDescent="0.15"/>
    <row r="26" spans="1:12" ht="18.75" customHeight="1" x14ac:dyDescent="0.15">
      <c r="D26" s="18"/>
    </row>
    <row r="27" spans="1:12" ht="18.75" customHeight="1" x14ac:dyDescent="0.15">
      <c r="B27" s="21"/>
    </row>
    <row r="28" spans="1:12" s="14" customFormat="1" ht="15" customHeight="1" x14ac:dyDescent="0.15">
      <c r="A28" s="2"/>
      <c r="B28" s="2"/>
      <c r="C28" s="2"/>
      <c r="D28" s="2"/>
      <c r="E28" s="2"/>
      <c r="F28" s="2"/>
      <c r="G28" s="2"/>
      <c r="H28" s="2"/>
    </row>
  </sheetData>
  <mergeCells count="97">
    <mergeCell ref="B5:B6"/>
    <mergeCell ref="A4:B4"/>
    <mergeCell ref="I11:I12"/>
    <mergeCell ref="B13:B14"/>
    <mergeCell ref="A3:B3"/>
    <mergeCell ref="I3:J3"/>
    <mergeCell ref="J7:J8"/>
    <mergeCell ref="I5:I6"/>
    <mergeCell ref="J5:J6"/>
    <mergeCell ref="C3:D3"/>
    <mergeCell ref="E3:F3"/>
    <mergeCell ref="G3:H3"/>
    <mergeCell ref="H5:H6"/>
    <mergeCell ref="C7:C8"/>
    <mergeCell ref="D7:D8"/>
    <mergeCell ref="E7:E8"/>
    <mergeCell ref="K13:K14"/>
    <mergeCell ref="K15:K16"/>
    <mergeCell ref="B7:B8"/>
    <mergeCell ref="B11:B12"/>
    <mergeCell ref="J9:J10"/>
    <mergeCell ref="K9:K10"/>
    <mergeCell ref="J11:J12"/>
    <mergeCell ref="K11:K12"/>
    <mergeCell ref="B9:B10"/>
    <mergeCell ref="A15:B16"/>
    <mergeCell ref="A5:A14"/>
    <mergeCell ref="J13:J14"/>
    <mergeCell ref="D5:D6"/>
    <mergeCell ref="E5:E6"/>
    <mergeCell ref="F5:F6"/>
    <mergeCell ref="G5:G6"/>
    <mergeCell ref="L19:L20"/>
    <mergeCell ref="I17:I18"/>
    <mergeCell ref="J17:J18"/>
    <mergeCell ref="K17:K18"/>
    <mergeCell ref="L17:L18"/>
    <mergeCell ref="L11:L12"/>
    <mergeCell ref="I13:I14"/>
    <mergeCell ref="C5:C6"/>
    <mergeCell ref="A21:B21"/>
    <mergeCell ref="I19:I20"/>
    <mergeCell ref="J19:J20"/>
    <mergeCell ref="K19:K20"/>
    <mergeCell ref="A19:B20"/>
    <mergeCell ref="L13:L14"/>
    <mergeCell ref="I15:I16"/>
    <mergeCell ref="L15:L16"/>
    <mergeCell ref="J15:J16"/>
    <mergeCell ref="A17:B18"/>
    <mergeCell ref="I7:I8"/>
    <mergeCell ref="I9:I10"/>
    <mergeCell ref="K7:K8"/>
    <mergeCell ref="K3:L3"/>
    <mergeCell ref="L5:L6"/>
    <mergeCell ref="K5:K6"/>
    <mergeCell ref="L7:L8"/>
    <mergeCell ref="L9:L10"/>
    <mergeCell ref="F7:F8"/>
    <mergeCell ref="G7:G8"/>
    <mergeCell ref="H7:H8"/>
    <mergeCell ref="C9:C10"/>
    <mergeCell ref="D9:D10"/>
    <mergeCell ref="E9:E10"/>
    <mergeCell ref="F9:F10"/>
    <mergeCell ref="G9:G10"/>
    <mergeCell ref="H9:H10"/>
    <mergeCell ref="H11:H12"/>
    <mergeCell ref="C13:C14"/>
    <mergeCell ref="D13:D14"/>
    <mergeCell ref="E13:E14"/>
    <mergeCell ref="F13:F14"/>
    <mergeCell ref="G13:G14"/>
    <mergeCell ref="H13:H14"/>
    <mergeCell ref="C11:C12"/>
    <mergeCell ref="D11:D12"/>
    <mergeCell ref="E11:E12"/>
    <mergeCell ref="F11:F12"/>
    <mergeCell ref="G11:G12"/>
    <mergeCell ref="H17:H18"/>
    <mergeCell ref="C15:C16"/>
    <mergeCell ref="D15:D16"/>
    <mergeCell ref="E15:E16"/>
    <mergeCell ref="F15:F16"/>
    <mergeCell ref="G15:G16"/>
    <mergeCell ref="H15:H16"/>
    <mergeCell ref="C17:C18"/>
    <mergeCell ref="D17:D18"/>
    <mergeCell ref="E17:E18"/>
    <mergeCell ref="F17:F18"/>
    <mergeCell ref="G17:G18"/>
    <mergeCell ref="H19:H20"/>
    <mergeCell ref="C19:C20"/>
    <mergeCell ref="D19:D20"/>
    <mergeCell ref="E19:E20"/>
    <mergeCell ref="F19:F20"/>
    <mergeCell ref="G19:G20"/>
  </mergeCells>
  <phoneticPr fontId="3"/>
  <pageMargins left="0.78740157480314965" right="0.78740157480314965" top="0.98425196850393704" bottom="0.98425196850393704" header="0.59055118110236227" footer="0.59055118110236227"/>
  <pageSetup paperSize="9" scale="80" orientation="landscape" r:id="rId1"/>
  <headerFooter scaleWithDoc="0" alignWithMargins="0">
    <oddHeader>&amp;R&amp;"ＭＳ 明朝,標準"&amp;9介護　５</oddHeader>
    <oddFooter>&amp;C&amp;"+,標準"&amp;20
&amp;R&amp;"ＭＳ 明朝,標準"&amp;9介護　５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6"/>
  <sheetViews>
    <sheetView zoomScaleNormal="100" zoomScalePageLayoutView="80" workbookViewId="0"/>
  </sheetViews>
  <sheetFormatPr defaultColWidth="1.77734375" defaultRowHeight="15" customHeight="1" x14ac:dyDescent="0.15"/>
  <cols>
    <col min="1" max="1" width="8.77734375" style="2" customWidth="1"/>
    <col min="2" max="2" width="3.109375" style="2" customWidth="1"/>
    <col min="3" max="3" width="9.21875" style="2" bestFit="1" customWidth="1"/>
    <col min="4" max="4" width="14" style="2" customWidth="1"/>
    <col min="5" max="5" width="7.109375" style="2" customWidth="1"/>
    <col min="6" max="6" width="9.21875" style="2" bestFit="1" customWidth="1"/>
    <col min="7" max="7" width="14.109375" style="2" customWidth="1"/>
    <col min="8" max="8" width="7.109375" style="2" customWidth="1"/>
    <col min="9" max="9" width="9.21875" style="2" bestFit="1" customWidth="1"/>
    <col min="10" max="10" width="14.109375" style="2" customWidth="1"/>
    <col min="11" max="11" width="7.109375" style="2" customWidth="1"/>
    <col min="12" max="12" width="9.21875" style="2" bestFit="1" customWidth="1"/>
    <col min="13" max="13" width="14.109375" style="2" customWidth="1"/>
    <col min="14" max="14" width="7.109375" style="2" customWidth="1"/>
    <col min="15" max="15" width="9.21875" style="2" bestFit="1" customWidth="1"/>
    <col min="16" max="16" width="14.109375" style="2" customWidth="1"/>
    <col min="17" max="17" width="7.109375" style="2" customWidth="1"/>
    <col min="18" max="16384" width="1.77734375" style="2"/>
  </cols>
  <sheetData>
    <row r="1" spans="1:22" ht="24" customHeight="1" x14ac:dyDescent="0.15">
      <c r="A1" s="22"/>
      <c r="D1" s="18"/>
      <c r="E1" s="18"/>
    </row>
    <row r="2" spans="1:22" ht="19.5" customHeight="1" x14ac:dyDescent="0.15">
      <c r="A2" s="22" t="s">
        <v>190</v>
      </c>
      <c r="D2" s="18"/>
      <c r="E2" s="18"/>
      <c r="G2" s="1"/>
      <c r="H2" s="1"/>
      <c r="I2" s="1"/>
      <c r="J2" s="15"/>
      <c r="K2" s="15"/>
      <c r="L2" s="15"/>
      <c r="M2" s="15"/>
      <c r="O2" s="169" t="s">
        <v>115</v>
      </c>
      <c r="P2" s="169"/>
      <c r="Q2" s="169"/>
    </row>
    <row r="3" spans="1:22" ht="25.5" customHeight="1" x14ac:dyDescent="0.15">
      <c r="A3" s="170" t="s">
        <v>175</v>
      </c>
      <c r="B3" s="172"/>
      <c r="C3" s="170" t="s">
        <v>246</v>
      </c>
      <c r="D3" s="171"/>
      <c r="E3" s="172"/>
      <c r="F3" s="170" t="s">
        <v>215</v>
      </c>
      <c r="G3" s="171"/>
      <c r="H3" s="172"/>
      <c r="I3" s="170" t="s">
        <v>216</v>
      </c>
      <c r="J3" s="171"/>
      <c r="K3" s="172"/>
      <c r="L3" s="170" t="s">
        <v>231</v>
      </c>
      <c r="M3" s="171"/>
      <c r="N3" s="172"/>
      <c r="O3" s="170" t="s">
        <v>245</v>
      </c>
      <c r="P3" s="171"/>
      <c r="Q3" s="172"/>
    </row>
    <row r="4" spans="1:22" ht="42.75" customHeight="1" thickBot="1" x14ac:dyDescent="0.2">
      <c r="A4" s="245"/>
      <c r="B4" s="246"/>
      <c r="C4" s="10" t="s">
        <v>224</v>
      </c>
      <c r="D4" s="49" t="s">
        <v>227</v>
      </c>
      <c r="E4" s="23" t="s">
        <v>230</v>
      </c>
      <c r="F4" s="10" t="s">
        <v>224</v>
      </c>
      <c r="G4" s="49" t="s">
        <v>227</v>
      </c>
      <c r="H4" s="23" t="s">
        <v>230</v>
      </c>
      <c r="I4" s="10" t="s">
        <v>224</v>
      </c>
      <c r="J4" s="49" t="s">
        <v>227</v>
      </c>
      <c r="K4" s="23" t="s">
        <v>230</v>
      </c>
      <c r="L4" s="10" t="s">
        <v>224</v>
      </c>
      <c r="M4" s="49" t="s">
        <v>227</v>
      </c>
      <c r="N4" s="23" t="s">
        <v>230</v>
      </c>
      <c r="O4" s="10" t="s">
        <v>166</v>
      </c>
      <c r="P4" s="49" t="s">
        <v>167</v>
      </c>
      <c r="Q4" s="23" t="s">
        <v>117</v>
      </c>
    </row>
    <row r="5" spans="1:22" ht="25.5" customHeight="1" thickBot="1" x14ac:dyDescent="0.2">
      <c r="A5" s="258" t="s">
        <v>128</v>
      </c>
      <c r="B5" s="259"/>
      <c r="C5" s="57">
        <v>207613</v>
      </c>
      <c r="D5" s="24">
        <v>7929718340</v>
      </c>
      <c r="E5" s="6">
        <f>D5/C5</f>
        <v>38194.710061508675</v>
      </c>
      <c r="F5" s="57">
        <f>182406+744+23277</f>
        <v>206427</v>
      </c>
      <c r="G5" s="24">
        <f>7476760992+36828798+309805555</f>
        <v>7823395345</v>
      </c>
      <c r="H5" s="6">
        <f>G5/F5</f>
        <v>37899.089484418218</v>
      </c>
      <c r="I5" s="57">
        <v>219161</v>
      </c>
      <c r="J5" s="24">
        <v>8296176634</v>
      </c>
      <c r="K5" s="6">
        <f>J5/I5</f>
        <v>37854.256158714372</v>
      </c>
      <c r="L5" s="57">
        <v>226492</v>
      </c>
      <c r="M5" s="24">
        <v>8468444189</v>
      </c>
      <c r="N5" s="6">
        <f>M5/L5</f>
        <v>37389.595168924287</v>
      </c>
      <c r="O5" s="57">
        <f>222349+27623-12352</f>
        <v>237620</v>
      </c>
      <c r="P5" s="24">
        <f>12120970676+357221540-3588545786</f>
        <v>8889646430</v>
      </c>
      <c r="Q5" s="6">
        <f>P5/O5</f>
        <v>37411.187736722495</v>
      </c>
    </row>
    <row r="6" spans="1:22" ht="25.5" customHeight="1" thickBot="1" x14ac:dyDescent="0.2">
      <c r="A6" s="260" t="s">
        <v>36</v>
      </c>
      <c r="B6" s="261"/>
      <c r="C6" s="24">
        <v>11630</v>
      </c>
      <c r="D6" s="50">
        <v>3236496268</v>
      </c>
      <c r="E6" s="6">
        <f>D6/C6</f>
        <v>278288.58710232156</v>
      </c>
      <c r="F6" s="24">
        <v>12848</v>
      </c>
      <c r="G6" s="50">
        <v>3609303656</v>
      </c>
      <c r="H6" s="6">
        <f>G6/F6</f>
        <v>280923.38542963885</v>
      </c>
      <c r="I6" s="24">
        <v>12795</v>
      </c>
      <c r="J6" s="50">
        <v>3601803513</v>
      </c>
      <c r="K6" s="6">
        <f>J6/I6</f>
        <v>281500.86072684644</v>
      </c>
      <c r="L6" s="24">
        <v>12367</v>
      </c>
      <c r="M6" s="50">
        <v>3508291444</v>
      </c>
      <c r="N6" s="6">
        <f>M6/L6</f>
        <v>283681.68868763646</v>
      </c>
      <c r="O6" s="24">
        <v>12352</v>
      </c>
      <c r="P6" s="50">
        <v>3588545786</v>
      </c>
      <c r="Q6" s="6">
        <f>P6/O6</f>
        <v>290523.46065414511</v>
      </c>
    </row>
    <row r="7" spans="1:22" ht="25.5" customHeight="1" thickBot="1" x14ac:dyDescent="0.2">
      <c r="A7" s="262" t="s">
        <v>89</v>
      </c>
      <c r="B7" s="261"/>
      <c r="C7" s="24">
        <v>7445</v>
      </c>
      <c r="D7" s="50">
        <v>251714950</v>
      </c>
      <c r="E7" s="6">
        <f>D7/C7</f>
        <v>33809.932840832771</v>
      </c>
      <c r="F7" s="24">
        <v>7531</v>
      </c>
      <c r="G7" s="50">
        <v>278246097</v>
      </c>
      <c r="H7" s="6">
        <f>G7/F7</f>
        <v>36946.766299296243</v>
      </c>
      <c r="I7" s="24">
        <v>6804</v>
      </c>
      <c r="J7" s="50">
        <v>227708396</v>
      </c>
      <c r="K7" s="6">
        <f>J7/I7</f>
        <v>33466.842445620226</v>
      </c>
      <c r="L7" s="24">
        <v>6242</v>
      </c>
      <c r="M7" s="50">
        <v>185504811</v>
      </c>
      <c r="N7" s="6">
        <f>M7/L7</f>
        <v>29718.809836590837</v>
      </c>
      <c r="O7" s="24">
        <v>6019</v>
      </c>
      <c r="P7" s="50">
        <v>179037007</v>
      </c>
      <c r="Q7" s="6">
        <f>P7/O7</f>
        <v>29745.307692307691</v>
      </c>
      <c r="V7" s="75"/>
    </row>
    <row r="8" spans="1:22" ht="25.5" customHeight="1" thickBot="1" x14ac:dyDescent="0.2">
      <c r="A8" s="250" t="s">
        <v>116</v>
      </c>
      <c r="B8" s="251"/>
      <c r="C8" s="58">
        <v>25949</v>
      </c>
      <c r="D8" s="51">
        <v>391226085</v>
      </c>
      <c r="E8" s="6">
        <f>D8/C8</f>
        <v>15076.73070253189</v>
      </c>
      <c r="F8" s="58">
        <v>27357</v>
      </c>
      <c r="G8" s="51">
        <v>418562201</v>
      </c>
      <c r="H8" s="6">
        <f>G8/F8</f>
        <v>15300.003691925283</v>
      </c>
      <c r="I8" s="58">
        <v>27066</v>
      </c>
      <c r="J8" s="51">
        <v>405741544</v>
      </c>
      <c r="K8" s="6">
        <f>J8/I8</f>
        <v>14990.820365033622</v>
      </c>
      <c r="L8" s="58">
        <v>27035</v>
      </c>
      <c r="M8" s="51">
        <v>387324001</v>
      </c>
      <c r="N8" s="6">
        <f>M8/L8</f>
        <v>14326.761642315518</v>
      </c>
      <c r="O8" s="58">
        <v>27610</v>
      </c>
      <c r="P8" s="51">
        <v>401140378</v>
      </c>
      <c r="Q8" s="6">
        <f>P8/O8</f>
        <v>14528.807605939877</v>
      </c>
      <c r="V8" s="75"/>
    </row>
    <row r="9" spans="1:22" ht="25.5" customHeight="1" thickBot="1" x14ac:dyDescent="0.2">
      <c r="A9" s="248" t="s">
        <v>90</v>
      </c>
      <c r="B9" s="249"/>
      <c r="C9" s="58">
        <v>1551</v>
      </c>
      <c r="D9" s="51">
        <v>62813810</v>
      </c>
      <c r="E9" s="6">
        <f>D9/C9</f>
        <v>40498.910380399742</v>
      </c>
      <c r="F9" s="58">
        <v>1535</v>
      </c>
      <c r="G9" s="51">
        <v>61356169</v>
      </c>
      <c r="H9" s="6">
        <f>G9/F9</f>
        <v>39971.445602605861</v>
      </c>
      <c r="I9" s="58">
        <v>1496</v>
      </c>
      <c r="J9" s="51">
        <v>55242993</v>
      </c>
      <c r="K9" s="6">
        <f>J9/I9</f>
        <v>36927.134358288771</v>
      </c>
      <c r="L9" s="58">
        <v>1626</v>
      </c>
      <c r="M9" s="51">
        <v>58984916</v>
      </c>
      <c r="N9" s="6">
        <f>M9/L9</f>
        <v>36276.086100861008</v>
      </c>
      <c r="O9" s="58">
        <v>1543</v>
      </c>
      <c r="P9" s="51">
        <v>60425634</v>
      </c>
      <c r="Q9" s="6">
        <f>P9/O9</f>
        <v>39161.136746597535</v>
      </c>
      <c r="V9" s="75"/>
    </row>
    <row r="10" spans="1:22" ht="25.5" customHeight="1" thickBot="1" x14ac:dyDescent="0.2">
      <c r="A10" s="252" t="s">
        <v>37</v>
      </c>
      <c r="B10" s="253"/>
      <c r="C10" s="71">
        <v>-218205</v>
      </c>
      <c r="D10" s="52">
        <v>13213787</v>
      </c>
      <c r="E10" s="6">
        <f>-D10/C10</f>
        <v>60.5567562613139</v>
      </c>
      <c r="F10" s="71">
        <v>-218067</v>
      </c>
      <c r="G10" s="52">
        <v>13326063</v>
      </c>
      <c r="H10" s="6">
        <f>-G10/F10</f>
        <v>61.109947860061361</v>
      </c>
      <c r="I10" s="71">
        <v>-230777</v>
      </c>
      <c r="J10" s="52">
        <v>14102773</v>
      </c>
      <c r="K10" s="6">
        <f>-J10/I10</f>
        <v>61.109958964714856</v>
      </c>
      <c r="L10" s="71">
        <v>-237571</v>
      </c>
      <c r="M10" s="52">
        <v>14517954</v>
      </c>
      <c r="N10" s="6">
        <f>-M10/L10</f>
        <v>61.109958707081255</v>
      </c>
      <c r="O10" s="71">
        <v>-248797</v>
      </c>
      <c r="P10" s="52">
        <v>15203971</v>
      </c>
      <c r="Q10" s="6">
        <f>-P10/O10</f>
        <v>61.109945055607582</v>
      </c>
      <c r="V10" s="75"/>
    </row>
    <row r="11" spans="1:22" ht="25.5" customHeight="1" thickBot="1" x14ac:dyDescent="0.2">
      <c r="A11" s="254" t="s">
        <v>153</v>
      </c>
      <c r="B11" s="255"/>
      <c r="C11" s="38">
        <f>SUM(C5:C9)</f>
        <v>254188</v>
      </c>
      <c r="D11" s="38">
        <f>SUM(D5:D10)</f>
        <v>11885183240</v>
      </c>
      <c r="E11" s="6">
        <f>D11/C11</f>
        <v>46757.452122051393</v>
      </c>
      <c r="F11" s="38">
        <f>SUM(F5:F9)</f>
        <v>255698</v>
      </c>
      <c r="G11" s="38">
        <f>SUM(G5:G10)</f>
        <v>12204189531</v>
      </c>
      <c r="H11" s="6">
        <f>G11/F11</f>
        <v>47728.92056644948</v>
      </c>
      <c r="I11" s="38">
        <f>SUM(I5:I9)</f>
        <v>267322</v>
      </c>
      <c r="J11" s="38">
        <f>SUM(J5:J10)</f>
        <v>12600775853</v>
      </c>
      <c r="K11" s="6">
        <f>J11/I11</f>
        <v>47137.070098981749</v>
      </c>
      <c r="L11" s="38">
        <f>SUM(L5:L9)</f>
        <v>273762</v>
      </c>
      <c r="M11" s="38">
        <f>SUM(M5:M10)</f>
        <v>12623067315</v>
      </c>
      <c r="N11" s="6">
        <f>M11/L11</f>
        <v>46109.640180156486</v>
      </c>
      <c r="O11" s="38">
        <f>SUM(O5:O9)</f>
        <v>285144</v>
      </c>
      <c r="P11" s="38">
        <f>SUM(P5:P10)</f>
        <v>13133999206</v>
      </c>
      <c r="Q11" s="6">
        <f>P11/O11</f>
        <v>46060.934846954522</v>
      </c>
      <c r="V11" s="75"/>
    </row>
    <row r="12" spans="1:22" s="14" customFormat="1" ht="22.5" customHeight="1" x14ac:dyDescent="0.15">
      <c r="A12" s="13" t="s">
        <v>203</v>
      </c>
      <c r="V12" s="75"/>
    </row>
    <row r="13" spans="1:22" s="14" customFormat="1" ht="15" customHeight="1" x14ac:dyDescent="0.15">
      <c r="A13" s="8"/>
      <c r="B13" s="2"/>
      <c r="C13" s="2"/>
      <c r="D13" s="2"/>
      <c r="E13" s="2"/>
      <c r="F13" s="2"/>
      <c r="G13" s="2"/>
      <c r="H13" s="2"/>
      <c r="I13" s="2"/>
      <c r="J13" s="2"/>
    </row>
    <row r="14" spans="1:22" ht="15" customHeight="1" x14ac:dyDescent="0.15">
      <c r="A14" s="13"/>
    </row>
    <row r="15" spans="1:22" ht="19.5" customHeight="1" x14ac:dyDescent="0.15">
      <c r="A15" s="13" t="s">
        <v>191</v>
      </c>
      <c r="G15" s="15"/>
      <c r="H15" s="15"/>
      <c r="I15" s="169" t="s">
        <v>147</v>
      </c>
      <c r="J15" s="169"/>
      <c r="K15" s="169"/>
      <c r="L15" s="169"/>
      <c r="M15" s="169"/>
      <c r="N15" s="169"/>
      <c r="O15" s="169"/>
      <c r="P15" s="169"/>
      <c r="Q15" s="169"/>
    </row>
    <row r="16" spans="1:22" ht="25.5" customHeight="1" x14ac:dyDescent="0.15">
      <c r="A16" s="173" t="s">
        <v>152</v>
      </c>
      <c r="B16" s="274"/>
      <c r="C16" s="170" t="s">
        <v>246</v>
      </c>
      <c r="D16" s="275"/>
      <c r="E16" s="276"/>
      <c r="F16" s="170" t="s">
        <v>247</v>
      </c>
      <c r="G16" s="275"/>
      <c r="H16" s="276"/>
      <c r="I16" s="173" t="s">
        <v>242</v>
      </c>
      <c r="J16" s="274"/>
      <c r="K16" s="277"/>
      <c r="L16" s="173" t="s">
        <v>243</v>
      </c>
      <c r="M16" s="274"/>
      <c r="N16" s="277"/>
      <c r="O16" s="173" t="s">
        <v>245</v>
      </c>
      <c r="P16" s="274"/>
      <c r="Q16" s="277"/>
    </row>
    <row r="17" spans="1:23" ht="42.75" customHeight="1" thickBot="1" x14ac:dyDescent="0.2">
      <c r="A17" s="278"/>
      <c r="B17" s="278"/>
      <c r="C17" s="10" t="s">
        <v>224</v>
      </c>
      <c r="D17" s="43" t="s">
        <v>227</v>
      </c>
      <c r="E17" s="44" t="s">
        <v>230</v>
      </c>
      <c r="F17" s="10" t="s">
        <v>224</v>
      </c>
      <c r="G17" s="43" t="s">
        <v>227</v>
      </c>
      <c r="H17" s="44" t="s">
        <v>230</v>
      </c>
      <c r="I17" s="10" t="s">
        <v>224</v>
      </c>
      <c r="J17" s="43" t="s">
        <v>227</v>
      </c>
      <c r="K17" s="44" t="s">
        <v>230</v>
      </c>
      <c r="L17" s="10" t="s">
        <v>224</v>
      </c>
      <c r="M17" s="43" t="s">
        <v>227</v>
      </c>
      <c r="N17" s="44" t="s">
        <v>230</v>
      </c>
      <c r="O17" s="10" t="s">
        <v>169</v>
      </c>
      <c r="P17" s="43" t="s">
        <v>168</v>
      </c>
      <c r="Q17" s="44" t="s">
        <v>126</v>
      </c>
    </row>
    <row r="18" spans="1:23" ht="23.25" customHeight="1" thickBot="1" x14ac:dyDescent="0.2">
      <c r="A18" s="233" t="s">
        <v>121</v>
      </c>
      <c r="B18" s="233"/>
      <c r="C18" s="59">
        <v>5994</v>
      </c>
      <c r="D18" s="53">
        <v>78999860</v>
      </c>
      <c r="E18" s="40">
        <f>D18/C18</f>
        <v>13179.823156489823</v>
      </c>
      <c r="F18" s="59">
        <v>6068</v>
      </c>
      <c r="G18" s="53">
        <v>81190036</v>
      </c>
      <c r="H18" s="40">
        <f>G18/F18</f>
        <v>13380.032300593277</v>
      </c>
      <c r="I18" s="59">
        <v>5987</v>
      </c>
      <c r="J18" s="53">
        <v>80157049</v>
      </c>
      <c r="K18" s="40">
        <f>J18/I18</f>
        <v>13388.516619341908</v>
      </c>
      <c r="L18" s="59">
        <v>5945</v>
      </c>
      <c r="M18" s="53">
        <v>78237997</v>
      </c>
      <c r="N18" s="40">
        <f>M18/L18</f>
        <v>13160.302270815811</v>
      </c>
      <c r="O18" s="59">
        <v>5623</v>
      </c>
      <c r="P18" s="53">
        <v>73780678</v>
      </c>
      <c r="Q18" s="40">
        <f>P18/O18</f>
        <v>13121.230304108127</v>
      </c>
    </row>
    <row r="19" spans="1:23" ht="23.25" customHeight="1" thickBot="1" x14ac:dyDescent="0.2">
      <c r="A19" s="247" t="s">
        <v>122</v>
      </c>
      <c r="B19" s="247"/>
      <c r="C19" s="60">
        <v>8361</v>
      </c>
      <c r="D19" s="54">
        <v>190856380</v>
      </c>
      <c r="E19" s="40">
        <f>D19/C19</f>
        <v>22826.980026312642</v>
      </c>
      <c r="F19" s="60">
        <v>7882</v>
      </c>
      <c r="G19" s="54">
        <v>178854271</v>
      </c>
      <c r="H19" s="40">
        <f>G19/F19</f>
        <v>22691.483252981478</v>
      </c>
      <c r="I19" s="60">
        <v>8388</v>
      </c>
      <c r="J19" s="54">
        <v>191261438</v>
      </c>
      <c r="K19" s="40">
        <f>J19/I19</f>
        <v>22801.792799237006</v>
      </c>
      <c r="L19" s="60">
        <v>8701</v>
      </c>
      <c r="M19" s="54">
        <v>195217365</v>
      </c>
      <c r="N19" s="40">
        <f>M19/L19</f>
        <v>22436.198712791633</v>
      </c>
      <c r="O19" s="60">
        <v>8954</v>
      </c>
      <c r="P19" s="54">
        <v>197992560</v>
      </c>
      <c r="Q19" s="40">
        <f>P19/O19</f>
        <v>22112.191199463927</v>
      </c>
    </row>
    <row r="20" spans="1:23" ht="19.5" customHeight="1" thickBot="1" x14ac:dyDescent="0.2">
      <c r="A20" s="247" t="s">
        <v>123</v>
      </c>
      <c r="B20" s="247"/>
      <c r="C20" s="60">
        <v>8757</v>
      </c>
      <c r="D20" s="54">
        <v>42524363</v>
      </c>
      <c r="E20" s="40">
        <f>D20/C20</f>
        <v>4856.0423661071145</v>
      </c>
      <c r="F20" s="60">
        <v>8268</v>
      </c>
      <c r="G20" s="54">
        <v>40246863</v>
      </c>
      <c r="H20" s="40">
        <f>G20/F20</f>
        <v>4867.7870101596518</v>
      </c>
      <c r="I20" s="60">
        <v>8291</v>
      </c>
      <c r="J20" s="54">
        <v>41191186</v>
      </c>
      <c r="K20" s="40">
        <f>J20/I20</f>
        <v>4968.1806778434448</v>
      </c>
      <c r="L20" s="60">
        <v>8530</v>
      </c>
      <c r="M20" s="54">
        <v>42579592</v>
      </c>
      <c r="N20" s="40">
        <f>M20/L20</f>
        <v>4991.7458382180539</v>
      </c>
      <c r="O20" s="60">
        <v>8492</v>
      </c>
      <c r="P20" s="54">
        <v>42131268</v>
      </c>
      <c r="Q20" s="40">
        <f>P20/O20</f>
        <v>4961.2892133772966</v>
      </c>
      <c r="V20" s="76"/>
      <c r="W20" s="76"/>
    </row>
    <row r="21" spans="1:23" ht="45.75" customHeight="1" thickBot="1" x14ac:dyDescent="0.2">
      <c r="A21" s="256" t="s">
        <v>132</v>
      </c>
      <c r="B21" s="257"/>
      <c r="C21" s="61">
        <v>196</v>
      </c>
      <c r="D21" s="55">
        <v>570968</v>
      </c>
      <c r="E21" s="40">
        <f>D21/C21</f>
        <v>2913.1020408163267</v>
      </c>
      <c r="F21" s="61">
        <v>165</v>
      </c>
      <c r="G21" s="55">
        <v>467549</v>
      </c>
      <c r="H21" s="40">
        <f>G21/F21</f>
        <v>2833.6303030303029</v>
      </c>
      <c r="I21" s="61">
        <v>185</v>
      </c>
      <c r="J21" s="55">
        <v>528553</v>
      </c>
      <c r="K21" s="40">
        <f>J21/I21</f>
        <v>2857.0432432432431</v>
      </c>
      <c r="L21" s="61">
        <v>159</v>
      </c>
      <c r="M21" s="55">
        <v>373361</v>
      </c>
      <c r="N21" s="40">
        <f>M21/L21</f>
        <v>2348.182389937107</v>
      </c>
      <c r="O21" s="61">
        <v>146</v>
      </c>
      <c r="P21" s="55">
        <v>266954</v>
      </c>
      <c r="Q21" s="40">
        <f>P21/O21</f>
        <v>1828.4520547945206</v>
      </c>
      <c r="V21" s="74"/>
      <c r="W21" s="74"/>
    </row>
    <row r="22" spans="1:23" ht="38.25" customHeight="1" thickBot="1" x14ac:dyDescent="0.2">
      <c r="A22" s="256" t="s">
        <v>131</v>
      </c>
      <c r="B22" s="257"/>
      <c r="C22" s="61">
        <v>23</v>
      </c>
      <c r="D22" s="55">
        <v>541479</v>
      </c>
      <c r="E22" s="40">
        <f>D22/C22</f>
        <v>23542.565217391304</v>
      </c>
      <c r="F22" s="61">
        <v>29</v>
      </c>
      <c r="G22" s="55">
        <v>400893</v>
      </c>
      <c r="H22" s="40">
        <f>G22/F22</f>
        <v>13823.896551724138</v>
      </c>
      <c r="I22" s="61">
        <v>27</v>
      </c>
      <c r="J22" s="55">
        <v>488023</v>
      </c>
      <c r="K22" s="40">
        <f>J22/I22</f>
        <v>18074.925925925927</v>
      </c>
      <c r="L22" s="61">
        <v>66</v>
      </c>
      <c r="M22" s="55">
        <v>1480064</v>
      </c>
      <c r="N22" s="40">
        <f>M22/L22</f>
        <v>22425.21212121212</v>
      </c>
      <c r="O22" s="61">
        <v>29</v>
      </c>
      <c r="P22" s="55">
        <v>446939</v>
      </c>
      <c r="Q22" s="40">
        <f>P22/O22</f>
        <v>15411.689655172413</v>
      </c>
      <c r="V22" s="74"/>
      <c r="W22" s="74"/>
    </row>
    <row r="23" spans="1:23" ht="19.5" customHeight="1" thickBot="1" x14ac:dyDescent="0.2">
      <c r="A23" s="234" t="s">
        <v>124</v>
      </c>
      <c r="B23" s="234"/>
      <c r="C23" s="72">
        <v>-14405</v>
      </c>
      <c r="D23" s="56">
        <v>872401</v>
      </c>
      <c r="E23" s="40">
        <f>-D23/C23</f>
        <v>60.562374175633458</v>
      </c>
      <c r="F23" s="72">
        <v>-13996</v>
      </c>
      <c r="G23" s="56">
        <v>855288</v>
      </c>
      <c r="H23" s="40">
        <f>-G23/F23</f>
        <v>61.109459845670195</v>
      </c>
      <c r="I23" s="72">
        <v>-14431</v>
      </c>
      <c r="J23" s="56">
        <v>881868</v>
      </c>
      <c r="K23" s="40">
        <f>-J23/I23</f>
        <v>61.109278636269146</v>
      </c>
      <c r="L23" s="72">
        <v>-14690</v>
      </c>
      <c r="M23" s="56">
        <v>897691</v>
      </c>
      <c r="N23" s="40">
        <f>-M23/L23</f>
        <v>61.108985704560929</v>
      </c>
      <c r="O23" s="72">
        <v>-14576</v>
      </c>
      <c r="P23" s="56">
        <v>890725</v>
      </c>
      <c r="Q23" s="40">
        <f>-P23/O23</f>
        <v>61.109014818880354</v>
      </c>
      <c r="V23" s="74"/>
      <c r="W23" s="74"/>
    </row>
    <row r="24" spans="1:23" ht="18.75" customHeight="1" thickBot="1" x14ac:dyDescent="0.2">
      <c r="A24" s="173" t="s">
        <v>125</v>
      </c>
      <c r="B24" s="170"/>
      <c r="C24" s="41">
        <f>SUM(C18:C22)</f>
        <v>23331</v>
      </c>
      <c r="D24" s="41">
        <f>SUM(D18:D23)</f>
        <v>314365451</v>
      </c>
      <c r="E24" s="40">
        <f>D24/C24</f>
        <v>13474.152458102953</v>
      </c>
      <c r="F24" s="41">
        <f>SUM(F18:F22)</f>
        <v>22412</v>
      </c>
      <c r="G24" s="41">
        <f>SUM(G18:G23)</f>
        <v>302014900</v>
      </c>
      <c r="H24" s="40">
        <f>G24/F24</f>
        <v>13475.588970194538</v>
      </c>
      <c r="I24" s="41">
        <f>SUM(I18:I22)</f>
        <v>22878</v>
      </c>
      <c r="J24" s="41">
        <f>SUM(J18:J23)</f>
        <v>314508117</v>
      </c>
      <c r="K24" s="40">
        <f>J24/I24</f>
        <v>13747.185811696827</v>
      </c>
      <c r="L24" s="41">
        <f>SUM(L18:L22)</f>
        <v>23401</v>
      </c>
      <c r="M24" s="41">
        <f>SUM(M18:M23)</f>
        <v>318786070</v>
      </c>
      <c r="N24" s="40">
        <f>M24/L24</f>
        <v>13622.754155805307</v>
      </c>
      <c r="O24" s="41">
        <f>SUM(O18:O22)</f>
        <v>23244</v>
      </c>
      <c r="P24" s="41">
        <f>SUM(P18:P23)</f>
        <v>315509124</v>
      </c>
      <c r="Q24" s="40">
        <f>P24/O24</f>
        <v>13573.787816210635</v>
      </c>
      <c r="V24" s="74"/>
      <c r="W24" s="74"/>
    </row>
    <row r="25" spans="1:23" ht="15" customHeight="1" x14ac:dyDescent="0.15">
      <c r="A25" s="8" t="s">
        <v>129</v>
      </c>
      <c r="V25" s="74"/>
      <c r="W25" s="74"/>
    </row>
    <row r="26" spans="1:23" ht="15" customHeight="1" x14ac:dyDescent="0.15">
      <c r="V26" s="74"/>
      <c r="W26" s="74"/>
    </row>
  </sheetData>
  <mergeCells count="30">
    <mergeCell ref="I16:K16"/>
    <mergeCell ref="A5:B5"/>
    <mergeCell ref="C16:E16"/>
    <mergeCell ref="A6:B6"/>
    <mergeCell ref="A7:B7"/>
    <mergeCell ref="F16:H16"/>
    <mergeCell ref="A23:B23"/>
    <mergeCell ref="A24:B24"/>
    <mergeCell ref="A16:B16"/>
    <mergeCell ref="A17:B17"/>
    <mergeCell ref="A18:B18"/>
    <mergeCell ref="A21:B21"/>
    <mergeCell ref="A19:B19"/>
    <mergeCell ref="A22:B22"/>
    <mergeCell ref="O2:Q2"/>
    <mergeCell ref="A20:B20"/>
    <mergeCell ref="A9:B9"/>
    <mergeCell ref="A3:B3"/>
    <mergeCell ref="C3:E3"/>
    <mergeCell ref="F3:H3"/>
    <mergeCell ref="I3:K3"/>
    <mergeCell ref="I15:Q15"/>
    <mergeCell ref="A8:B8"/>
    <mergeCell ref="O16:Q16"/>
    <mergeCell ref="O3:Q3"/>
    <mergeCell ref="L16:N16"/>
    <mergeCell ref="L3:N3"/>
    <mergeCell ref="A10:B10"/>
    <mergeCell ref="A11:B11"/>
    <mergeCell ref="A4:B4"/>
  </mergeCells>
  <phoneticPr fontId="3"/>
  <pageMargins left="0.23622047244094491" right="0.23622047244094491" top="0.98425196850393704" bottom="0.98425196850393704" header="0.59055118110236227" footer="0.59055118110236227"/>
  <pageSetup paperSize="9" scale="75" orientation="landscape" r:id="rId1"/>
  <headerFooter scaleWithDoc="0" alignWithMargins="0">
    <oddHeader>&amp;C&amp;"+,標準"&amp;20
&amp;R&amp;"ＭＳ 明朝,標準"&amp;9介護　６</oddHeader>
    <oddFooter>&amp;R&amp;"ＭＳ 明朝,標準"&amp;9介護　６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8"/>
  <sheetViews>
    <sheetView zoomScaleNormal="100" zoomScalePageLayoutView="90" workbookViewId="0"/>
  </sheetViews>
  <sheetFormatPr defaultColWidth="8.77734375" defaultRowHeight="15" customHeight="1" x14ac:dyDescent="0.15"/>
  <cols>
    <col min="1" max="1" width="16.44140625" style="27" customWidth="1"/>
    <col min="2" max="16" width="7.77734375" style="27" customWidth="1"/>
    <col min="17" max="16384" width="8.77734375" style="27"/>
  </cols>
  <sheetData>
    <row r="1" spans="1:16" ht="20.100000000000001" customHeight="1" x14ac:dyDescent="0.15">
      <c r="A1" s="26" t="s">
        <v>192</v>
      </c>
      <c r="B1" s="26"/>
      <c r="C1" s="26"/>
      <c r="D1" s="26"/>
      <c r="E1" s="26"/>
      <c r="F1" s="26"/>
      <c r="G1" s="26"/>
      <c r="J1" s="26"/>
      <c r="K1" s="26"/>
      <c r="L1" s="26"/>
      <c r="M1" s="26"/>
      <c r="N1" s="26"/>
      <c r="O1" s="26"/>
    </row>
    <row r="2" spans="1:16" ht="20.100000000000001" customHeight="1" x14ac:dyDescent="0.15">
      <c r="E2" s="28"/>
      <c r="F2" s="28"/>
      <c r="G2" s="28"/>
      <c r="H2" s="28"/>
      <c r="K2" s="28"/>
      <c r="M2" s="28"/>
    </row>
    <row r="3" spans="1:16" ht="20.100000000000001" customHeight="1" x14ac:dyDescent="0.15">
      <c r="A3" s="26" t="s">
        <v>52</v>
      </c>
      <c r="G3" s="273"/>
      <c r="H3" s="273"/>
      <c r="I3" s="273"/>
      <c r="J3" s="273"/>
      <c r="K3" s="273"/>
      <c r="L3" s="263" t="s">
        <v>148</v>
      </c>
      <c r="M3" s="263"/>
      <c r="N3" s="263"/>
      <c r="O3" s="263"/>
      <c r="P3" s="263"/>
    </row>
    <row r="4" spans="1:16" ht="20.100000000000001" customHeight="1" x14ac:dyDescent="0.15">
      <c r="A4" s="264" t="s">
        <v>56</v>
      </c>
      <c r="B4" s="254" t="s">
        <v>214</v>
      </c>
      <c r="C4" s="255"/>
      <c r="D4" s="266"/>
      <c r="E4" s="254" t="s">
        <v>215</v>
      </c>
      <c r="F4" s="255"/>
      <c r="G4" s="266"/>
      <c r="H4" s="254" t="s">
        <v>216</v>
      </c>
      <c r="I4" s="255"/>
      <c r="J4" s="266"/>
      <c r="K4" s="254" t="s">
        <v>231</v>
      </c>
      <c r="L4" s="255"/>
      <c r="M4" s="266"/>
      <c r="N4" s="254" t="s">
        <v>245</v>
      </c>
      <c r="O4" s="255"/>
      <c r="P4" s="266"/>
    </row>
    <row r="5" spans="1:16" ht="23.25" customHeight="1" thickBot="1" x14ac:dyDescent="0.2">
      <c r="A5" s="265"/>
      <c r="B5" s="31" t="s">
        <v>232</v>
      </c>
      <c r="C5" s="31" t="s">
        <v>233</v>
      </c>
      <c r="D5" s="32" t="s">
        <v>226</v>
      </c>
      <c r="E5" s="31" t="s">
        <v>232</v>
      </c>
      <c r="F5" s="31" t="s">
        <v>233</v>
      </c>
      <c r="G5" s="32" t="s">
        <v>226</v>
      </c>
      <c r="H5" s="31" t="s">
        <v>232</v>
      </c>
      <c r="I5" s="31" t="s">
        <v>233</v>
      </c>
      <c r="J5" s="32" t="s">
        <v>226</v>
      </c>
      <c r="K5" s="31" t="s">
        <v>232</v>
      </c>
      <c r="L5" s="31" t="s">
        <v>233</v>
      </c>
      <c r="M5" s="32" t="s">
        <v>226</v>
      </c>
      <c r="N5" s="31" t="s">
        <v>96</v>
      </c>
      <c r="O5" s="31" t="s">
        <v>97</v>
      </c>
      <c r="P5" s="32" t="s">
        <v>153</v>
      </c>
    </row>
    <row r="6" spans="1:16" ht="20.100000000000001" customHeight="1" thickBot="1" x14ac:dyDescent="0.2">
      <c r="A6" s="30" t="s">
        <v>71</v>
      </c>
      <c r="B6" s="46">
        <v>355</v>
      </c>
      <c r="C6" s="12">
        <v>3</v>
      </c>
      <c r="D6" s="37">
        <f>SUM(B6:C6)</f>
        <v>358</v>
      </c>
      <c r="E6" s="46">
        <v>419</v>
      </c>
      <c r="F6" s="12">
        <v>4</v>
      </c>
      <c r="G6" s="37">
        <f>SUM(E6:F6)</f>
        <v>423</v>
      </c>
      <c r="H6" s="46">
        <v>472</v>
      </c>
      <c r="I6" s="12">
        <v>3</v>
      </c>
      <c r="J6" s="37">
        <f t="shared" ref="J6:J12" si="0">SUM(H6:I6)</f>
        <v>475</v>
      </c>
      <c r="K6" s="46">
        <v>493</v>
      </c>
      <c r="L6" s="12">
        <v>7</v>
      </c>
      <c r="M6" s="37">
        <f t="shared" ref="M6:M12" si="1">SUM(K6:L6)</f>
        <v>500</v>
      </c>
      <c r="N6" s="46">
        <v>510</v>
      </c>
      <c r="O6" s="12">
        <v>7</v>
      </c>
      <c r="P6" s="37">
        <f t="shared" ref="P6:P12" si="2">SUM(N6:O6)</f>
        <v>517</v>
      </c>
    </row>
    <row r="7" spans="1:16" ht="20.100000000000001" customHeight="1" thickBot="1" x14ac:dyDescent="0.2">
      <c r="A7" s="30" t="s">
        <v>72</v>
      </c>
      <c r="B7" s="47">
        <v>407</v>
      </c>
      <c r="C7" s="48">
        <v>10</v>
      </c>
      <c r="D7" s="37">
        <f t="shared" ref="D7:D12" si="3">SUM(B7:C7)</f>
        <v>417</v>
      </c>
      <c r="E7" s="47">
        <v>421</v>
      </c>
      <c r="F7" s="48">
        <v>9</v>
      </c>
      <c r="G7" s="37">
        <f t="shared" ref="G7:G12" si="4">SUM(E7:F7)</f>
        <v>430</v>
      </c>
      <c r="H7" s="47">
        <v>420</v>
      </c>
      <c r="I7" s="48">
        <v>11</v>
      </c>
      <c r="J7" s="37">
        <f t="shared" si="0"/>
        <v>431</v>
      </c>
      <c r="K7" s="47">
        <v>441</v>
      </c>
      <c r="L7" s="48">
        <v>11</v>
      </c>
      <c r="M7" s="37">
        <f t="shared" si="1"/>
        <v>452</v>
      </c>
      <c r="N7" s="47">
        <v>431</v>
      </c>
      <c r="O7" s="48">
        <v>8</v>
      </c>
      <c r="P7" s="37">
        <f t="shared" si="2"/>
        <v>439</v>
      </c>
    </row>
    <row r="8" spans="1:16" ht="20.100000000000001" customHeight="1" thickBot="1" x14ac:dyDescent="0.2">
      <c r="A8" s="30" t="s">
        <v>38</v>
      </c>
      <c r="B8" s="47">
        <v>1396</v>
      </c>
      <c r="C8" s="48">
        <v>24</v>
      </c>
      <c r="D8" s="37">
        <f t="shared" si="3"/>
        <v>1420</v>
      </c>
      <c r="E8" s="47">
        <v>1444</v>
      </c>
      <c r="F8" s="48">
        <v>24</v>
      </c>
      <c r="G8" s="37">
        <f t="shared" si="4"/>
        <v>1468</v>
      </c>
      <c r="H8" s="47">
        <v>1541</v>
      </c>
      <c r="I8" s="48">
        <v>21</v>
      </c>
      <c r="J8" s="37">
        <f t="shared" si="0"/>
        <v>1562</v>
      </c>
      <c r="K8" s="47">
        <v>1574</v>
      </c>
      <c r="L8" s="48">
        <v>25</v>
      </c>
      <c r="M8" s="37">
        <f t="shared" si="1"/>
        <v>1599</v>
      </c>
      <c r="N8" s="47">
        <v>1658</v>
      </c>
      <c r="O8" s="48">
        <v>29</v>
      </c>
      <c r="P8" s="37">
        <f t="shared" si="2"/>
        <v>1687</v>
      </c>
    </row>
    <row r="9" spans="1:16" ht="20.100000000000001" customHeight="1" thickBot="1" x14ac:dyDescent="0.2">
      <c r="A9" s="30" t="s">
        <v>39</v>
      </c>
      <c r="B9" s="47">
        <v>1051</v>
      </c>
      <c r="C9" s="48">
        <v>36</v>
      </c>
      <c r="D9" s="37">
        <f t="shared" si="3"/>
        <v>1087</v>
      </c>
      <c r="E9" s="47">
        <v>1007</v>
      </c>
      <c r="F9" s="48">
        <v>29</v>
      </c>
      <c r="G9" s="37">
        <f t="shared" si="4"/>
        <v>1036</v>
      </c>
      <c r="H9" s="47">
        <v>978</v>
      </c>
      <c r="I9" s="48">
        <v>28</v>
      </c>
      <c r="J9" s="37">
        <f t="shared" si="0"/>
        <v>1006</v>
      </c>
      <c r="K9" s="47">
        <v>960</v>
      </c>
      <c r="L9" s="48">
        <v>35</v>
      </c>
      <c r="M9" s="37">
        <f t="shared" si="1"/>
        <v>995</v>
      </c>
      <c r="N9" s="47">
        <v>1018</v>
      </c>
      <c r="O9" s="48">
        <v>29</v>
      </c>
      <c r="P9" s="37">
        <f t="shared" si="2"/>
        <v>1047</v>
      </c>
    </row>
    <row r="10" spans="1:16" ht="20.100000000000001" customHeight="1" thickBot="1" x14ac:dyDescent="0.2">
      <c r="A10" s="30" t="s">
        <v>40</v>
      </c>
      <c r="B10" s="47">
        <v>598</v>
      </c>
      <c r="C10" s="48">
        <v>21</v>
      </c>
      <c r="D10" s="37">
        <f t="shared" si="3"/>
        <v>619</v>
      </c>
      <c r="E10" s="47">
        <v>654</v>
      </c>
      <c r="F10" s="48">
        <v>25</v>
      </c>
      <c r="G10" s="37">
        <f t="shared" si="4"/>
        <v>679</v>
      </c>
      <c r="H10" s="47">
        <v>688</v>
      </c>
      <c r="I10" s="48">
        <v>25</v>
      </c>
      <c r="J10" s="37">
        <f t="shared" si="0"/>
        <v>713</v>
      </c>
      <c r="K10" s="47">
        <v>717</v>
      </c>
      <c r="L10" s="48">
        <v>26</v>
      </c>
      <c r="M10" s="37">
        <f t="shared" si="1"/>
        <v>743</v>
      </c>
      <c r="N10" s="47">
        <v>683</v>
      </c>
      <c r="O10" s="48">
        <v>38</v>
      </c>
      <c r="P10" s="37">
        <f t="shared" si="2"/>
        <v>721</v>
      </c>
    </row>
    <row r="11" spans="1:16" ht="20.100000000000001" customHeight="1" thickBot="1" x14ac:dyDescent="0.2">
      <c r="A11" s="30" t="s">
        <v>41</v>
      </c>
      <c r="B11" s="47">
        <v>506</v>
      </c>
      <c r="C11" s="48">
        <v>13</v>
      </c>
      <c r="D11" s="37">
        <f t="shared" si="3"/>
        <v>519</v>
      </c>
      <c r="E11" s="47">
        <v>480</v>
      </c>
      <c r="F11" s="48">
        <v>17</v>
      </c>
      <c r="G11" s="37">
        <f t="shared" si="4"/>
        <v>497</v>
      </c>
      <c r="H11" s="47">
        <v>529</v>
      </c>
      <c r="I11" s="48">
        <v>22</v>
      </c>
      <c r="J11" s="37">
        <f t="shared" si="0"/>
        <v>551</v>
      </c>
      <c r="K11" s="47">
        <v>533</v>
      </c>
      <c r="L11" s="48">
        <v>23</v>
      </c>
      <c r="M11" s="37">
        <f t="shared" si="1"/>
        <v>556</v>
      </c>
      <c r="N11" s="47">
        <v>548</v>
      </c>
      <c r="O11" s="48">
        <v>17</v>
      </c>
      <c r="P11" s="37">
        <f t="shared" si="2"/>
        <v>565</v>
      </c>
    </row>
    <row r="12" spans="1:16" ht="20.100000000000001" customHeight="1" thickBot="1" x14ac:dyDescent="0.2">
      <c r="A12" s="30" t="s">
        <v>42</v>
      </c>
      <c r="B12" s="46">
        <v>382</v>
      </c>
      <c r="C12" s="12">
        <v>15</v>
      </c>
      <c r="D12" s="37">
        <f t="shared" si="3"/>
        <v>397</v>
      </c>
      <c r="E12" s="46">
        <v>363</v>
      </c>
      <c r="F12" s="12">
        <v>18</v>
      </c>
      <c r="G12" s="37">
        <f t="shared" si="4"/>
        <v>381</v>
      </c>
      <c r="H12" s="46">
        <v>390</v>
      </c>
      <c r="I12" s="12">
        <v>19</v>
      </c>
      <c r="J12" s="37">
        <f t="shared" si="0"/>
        <v>409</v>
      </c>
      <c r="K12" s="46">
        <v>352</v>
      </c>
      <c r="L12" s="12">
        <v>21</v>
      </c>
      <c r="M12" s="37">
        <f t="shared" si="1"/>
        <v>373</v>
      </c>
      <c r="N12" s="46">
        <v>397</v>
      </c>
      <c r="O12" s="12">
        <v>22</v>
      </c>
      <c r="P12" s="37">
        <f t="shared" si="2"/>
        <v>419</v>
      </c>
    </row>
    <row r="13" spans="1:16" ht="20.100000000000001" customHeight="1" thickBot="1" x14ac:dyDescent="0.2">
      <c r="A13" s="25" t="s">
        <v>153</v>
      </c>
      <c r="B13" s="37">
        <f>SUM(B6:B12)</f>
        <v>4695</v>
      </c>
      <c r="C13" s="37">
        <f>SUM(C6:C12)</f>
        <v>122</v>
      </c>
      <c r="D13" s="37">
        <f>B13+C13</f>
        <v>4817</v>
      </c>
      <c r="E13" s="37">
        <f>SUM(E6:E12)</f>
        <v>4788</v>
      </c>
      <c r="F13" s="37">
        <f>SUM(F6:F12)</f>
        <v>126</v>
      </c>
      <c r="G13" s="37">
        <f>E13+F13</f>
        <v>4914</v>
      </c>
      <c r="H13" s="37">
        <f>SUM(H6:H12)</f>
        <v>5018</v>
      </c>
      <c r="I13" s="37">
        <f>SUM(I6:I12)</f>
        <v>129</v>
      </c>
      <c r="J13" s="37">
        <f>H13+I13</f>
        <v>5147</v>
      </c>
      <c r="K13" s="37">
        <f>SUM(K6:K12)</f>
        <v>5070</v>
      </c>
      <c r="L13" s="37">
        <f>SUM(L6:L12)</f>
        <v>148</v>
      </c>
      <c r="M13" s="37">
        <f>K13+L13</f>
        <v>5218</v>
      </c>
      <c r="N13" s="37">
        <f>SUM(N6:N12)</f>
        <v>5245</v>
      </c>
      <c r="O13" s="37">
        <f>SUM(O6:O12)</f>
        <v>150</v>
      </c>
      <c r="P13" s="37">
        <f>N13+O13</f>
        <v>5395</v>
      </c>
    </row>
    <row r="14" spans="1:16" ht="20.100000000000001" customHeight="1" x14ac:dyDescent="0.15"/>
    <row r="15" spans="1:16" ht="20.100000000000001" customHeight="1" x14ac:dyDescent="0.15">
      <c r="A15" s="26" t="s">
        <v>81</v>
      </c>
      <c r="P15" s="29" t="s">
        <v>148</v>
      </c>
    </row>
    <row r="16" spans="1:16" ht="20.100000000000001" customHeight="1" x14ac:dyDescent="0.15">
      <c r="A16" s="264" t="s">
        <v>56</v>
      </c>
      <c r="B16" s="254" t="s">
        <v>214</v>
      </c>
      <c r="C16" s="255"/>
      <c r="D16" s="266"/>
      <c r="E16" s="254" t="s">
        <v>215</v>
      </c>
      <c r="F16" s="255"/>
      <c r="G16" s="266"/>
      <c r="H16" s="254" t="s">
        <v>216</v>
      </c>
      <c r="I16" s="255"/>
      <c r="J16" s="266"/>
      <c r="K16" s="254" t="s">
        <v>234</v>
      </c>
      <c r="L16" s="255"/>
      <c r="M16" s="266"/>
      <c r="N16" s="254" t="s">
        <v>248</v>
      </c>
      <c r="O16" s="255"/>
      <c r="P16" s="266"/>
    </row>
    <row r="17" spans="1:16" ht="23.25" customHeight="1" thickBot="1" x14ac:dyDescent="0.2">
      <c r="A17" s="267"/>
      <c r="B17" s="33" t="s">
        <v>232</v>
      </c>
      <c r="C17" s="33" t="s">
        <v>233</v>
      </c>
      <c r="D17" s="32" t="s">
        <v>226</v>
      </c>
      <c r="E17" s="33" t="s">
        <v>232</v>
      </c>
      <c r="F17" s="33" t="s">
        <v>233</v>
      </c>
      <c r="G17" s="32" t="s">
        <v>226</v>
      </c>
      <c r="H17" s="33" t="s">
        <v>232</v>
      </c>
      <c r="I17" s="33" t="s">
        <v>233</v>
      </c>
      <c r="J17" s="32" t="s">
        <v>226</v>
      </c>
      <c r="K17" s="33" t="s">
        <v>232</v>
      </c>
      <c r="L17" s="33" t="s">
        <v>233</v>
      </c>
      <c r="M17" s="32" t="s">
        <v>226</v>
      </c>
      <c r="N17" s="33" t="s">
        <v>96</v>
      </c>
      <c r="O17" s="33" t="s">
        <v>97</v>
      </c>
      <c r="P17" s="32" t="s">
        <v>153</v>
      </c>
    </row>
    <row r="18" spans="1:16" ht="20.100000000000001" customHeight="1" thickBot="1" x14ac:dyDescent="0.2">
      <c r="A18" s="30" t="s">
        <v>80</v>
      </c>
      <c r="B18" s="46">
        <v>857</v>
      </c>
      <c r="C18" s="12">
        <v>17</v>
      </c>
      <c r="D18" s="37">
        <f>B18+C18</f>
        <v>874</v>
      </c>
      <c r="E18" s="46">
        <v>870</v>
      </c>
      <c r="F18" s="12">
        <v>17</v>
      </c>
      <c r="G18" s="37">
        <f>E18+F18</f>
        <v>887</v>
      </c>
      <c r="H18" s="46">
        <v>912</v>
      </c>
      <c r="I18" s="12">
        <v>24</v>
      </c>
      <c r="J18" s="37">
        <f>H18+I18</f>
        <v>936</v>
      </c>
      <c r="K18" s="46">
        <v>929</v>
      </c>
      <c r="L18" s="12">
        <v>17</v>
      </c>
      <c r="M18" s="37">
        <f>K18+L18</f>
        <v>946</v>
      </c>
      <c r="N18" s="46">
        <v>1036</v>
      </c>
      <c r="O18" s="12">
        <v>20</v>
      </c>
      <c r="P18" s="37">
        <f>N18+O18</f>
        <v>1056</v>
      </c>
    </row>
    <row r="19" spans="1:16" ht="20.100000000000001" customHeight="1" thickBot="1" x14ac:dyDescent="0.2">
      <c r="A19" s="25" t="s">
        <v>153</v>
      </c>
      <c r="B19" s="37">
        <f>B18</f>
        <v>857</v>
      </c>
      <c r="C19" s="37">
        <f>C18</f>
        <v>17</v>
      </c>
      <c r="D19" s="37">
        <f>B19+C19</f>
        <v>874</v>
      </c>
      <c r="E19" s="37">
        <f>E18</f>
        <v>870</v>
      </c>
      <c r="F19" s="37">
        <f>F18</f>
        <v>17</v>
      </c>
      <c r="G19" s="37">
        <f>E19+F19</f>
        <v>887</v>
      </c>
      <c r="H19" s="37">
        <f>H18</f>
        <v>912</v>
      </c>
      <c r="I19" s="37">
        <f>I18</f>
        <v>24</v>
      </c>
      <c r="J19" s="37">
        <f>H19+I19</f>
        <v>936</v>
      </c>
      <c r="K19" s="37">
        <f>K18</f>
        <v>929</v>
      </c>
      <c r="L19" s="37">
        <f>L18</f>
        <v>17</v>
      </c>
      <c r="M19" s="37">
        <f>K19+L19</f>
        <v>946</v>
      </c>
      <c r="N19" s="37">
        <f>N18</f>
        <v>1036</v>
      </c>
      <c r="O19" s="37">
        <f>O18</f>
        <v>20</v>
      </c>
      <c r="P19" s="37">
        <f>N19+O19</f>
        <v>1056</v>
      </c>
    </row>
    <row r="20" spans="1:16" ht="20.100000000000001" customHeight="1" x14ac:dyDescent="0.15"/>
    <row r="21" spans="1:16" ht="20.100000000000001" customHeight="1" x14ac:dyDescent="0.15">
      <c r="A21" s="26" t="s">
        <v>79</v>
      </c>
      <c r="G21" s="273"/>
      <c r="H21" s="273"/>
      <c r="I21" s="273"/>
      <c r="J21" s="273"/>
      <c r="K21" s="273"/>
      <c r="L21" s="263" t="s">
        <v>148</v>
      </c>
      <c r="M21" s="263"/>
      <c r="N21" s="263"/>
      <c r="O21" s="263"/>
      <c r="P21" s="263"/>
    </row>
    <row r="22" spans="1:16" ht="20.100000000000001" customHeight="1" x14ac:dyDescent="0.15">
      <c r="A22" s="264" t="s">
        <v>56</v>
      </c>
      <c r="B22" s="254" t="s">
        <v>214</v>
      </c>
      <c r="C22" s="255"/>
      <c r="D22" s="266"/>
      <c r="E22" s="254" t="s">
        <v>215</v>
      </c>
      <c r="F22" s="255"/>
      <c r="G22" s="266"/>
      <c r="H22" s="254" t="s">
        <v>216</v>
      </c>
      <c r="I22" s="255"/>
      <c r="J22" s="266"/>
      <c r="K22" s="254" t="s">
        <v>231</v>
      </c>
      <c r="L22" s="255"/>
      <c r="M22" s="266"/>
      <c r="N22" s="254" t="s">
        <v>245</v>
      </c>
      <c r="O22" s="255"/>
      <c r="P22" s="266"/>
    </row>
    <row r="23" spans="1:16" ht="23.25" customHeight="1" thickBot="1" x14ac:dyDescent="0.2">
      <c r="A23" s="265"/>
      <c r="B23" s="31" t="s">
        <v>232</v>
      </c>
      <c r="C23" s="31" t="s">
        <v>233</v>
      </c>
      <c r="D23" s="32" t="s">
        <v>226</v>
      </c>
      <c r="E23" s="31" t="s">
        <v>232</v>
      </c>
      <c r="F23" s="31" t="s">
        <v>233</v>
      </c>
      <c r="G23" s="32" t="s">
        <v>226</v>
      </c>
      <c r="H23" s="31" t="s">
        <v>232</v>
      </c>
      <c r="I23" s="31" t="s">
        <v>233</v>
      </c>
      <c r="J23" s="32" t="s">
        <v>226</v>
      </c>
      <c r="K23" s="31" t="s">
        <v>232</v>
      </c>
      <c r="L23" s="31" t="s">
        <v>233</v>
      </c>
      <c r="M23" s="32" t="s">
        <v>226</v>
      </c>
      <c r="N23" s="31" t="s">
        <v>96</v>
      </c>
      <c r="O23" s="31" t="s">
        <v>97</v>
      </c>
      <c r="P23" s="32" t="s">
        <v>153</v>
      </c>
    </row>
    <row r="24" spans="1:16" ht="20.100000000000001" customHeight="1" thickBot="1" x14ac:dyDescent="0.2">
      <c r="A24" s="30" t="s">
        <v>43</v>
      </c>
      <c r="B24" s="47">
        <v>530</v>
      </c>
      <c r="C24" s="48">
        <v>4</v>
      </c>
      <c r="D24" s="37">
        <f>B24+C24</f>
        <v>534</v>
      </c>
      <c r="E24" s="47">
        <v>670</v>
      </c>
      <c r="F24" s="48">
        <v>5</v>
      </c>
      <c r="G24" s="37">
        <f>E24+F24</f>
        <v>675</v>
      </c>
      <c r="H24" s="47">
        <v>664</v>
      </c>
      <c r="I24" s="48">
        <v>5</v>
      </c>
      <c r="J24" s="37">
        <f>H24+I24</f>
        <v>669</v>
      </c>
      <c r="K24" s="47">
        <v>626</v>
      </c>
      <c r="L24" s="48">
        <v>6</v>
      </c>
      <c r="M24" s="37">
        <f>K24+L24</f>
        <v>632</v>
      </c>
      <c r="N24" s="47">
        <v>649</v>
      </c>
      <c r="O24" s="48">
        <v>2</v>
      </c>
      <c r="P24" s="37">
        <f>N24+O24</f>
        <v>651</v>
      </c>
    </row>
    <row r="25" spans="1:16" ht="20.100000000000001" customHeight="1" thickBot="1" x14ac:dyDescent="0.2">
      <c r="A25" s="30" t="s">
        <v>44</v>
      </c>
      <c r="B25" s="47">
        <v>342</v>
      </c>
      <c r="C25" s="48">
        <v>5</v>
      </c>
      <c r="D25" s="37">
        <f>B25+C25</f>
        <v>347</v>
      </c>
      <c r="E25" s="47">
        <v>303</v>
      </c>
      <c r="F25" s="48">
        <v>7</v>
      </c>
      <c r="G25" s="37">
        <f>E25+F25</f>
        <v>310</v>
      </c>
      <c r="H25" s="47">
        <v>315</v>
      </c>
      <c r="I25" s="48">
        <v>5</v>
      </c>
      <c r="J25" s="37">
        <f>H25+I25</f>
        <v>320</v>
      </c>
      <c r="K25" s="47">
        <v>317</v>
      </c>
      <c r="L25" s="48">
        <v>3</v>
      </c>
      <c r="M25" s="37">
        <f>K25+L25</f>
        <v>320</v>
      </c>
      <c r="N25" s="47">
        <v>327</v>
      </c>
      <c r="O25" s="48">
        <v>2</v>
      </c>
      <c r="P25" s="37">
        <f>N25+O25</f>
        <v>329</v>
      </c>
    </row>
    <row r="26" spans="1:16" ht="20.100000000000001" customHeight="1" thickBot="1" x14ac:dyDescent="0.2">
      <c r="A26" s="30" t="s">
        <v>45</v>
      </c>
      <c r="B26" s="46">
        <v>74</v>
      </c>
      <c r="C26" s="12">
        <v>0</v>
      </c>
      <c r="D26" s="37">
        <f>B26+C26</f>
        <v>74</v>
      </c>
      <c r="E26" s="46">
        <v>68</v>
      </c>
      <c r="F26" s="12">
        <v>0</v>
      </c>
      <c r="G26" s="37">
        <f>E26+F26</f>
        <v>68</v>
      </c>
      <c r="H26" s="46">
        <v>46</v>
      </c>
      <c r="I26" s="12">
        <v>0</v>
      </c>
      <c r="J26" s="37">
        <f>H26+I26</f>
        <v>46</v>
      </c>
      <c r="K26" s="46">
        <v>13</v>
      </c>
      <c r="L26" s="12">
        <v>0</v>
      </c>
      <c r="M26" s="37">
        <f>K26+L26</f>
        <v>13</v>
      </c>
      <c r="N26" s="46">
        <v>5</v>
      </c>
      <c r="O26" s="12">
        <v>0</v>
      </c>
      <c r="P26" s="37">
        <f>N26+O26</f>
        <v>5</v>
      </c>
    </row>
    <row r="27" spans="1:16" ht="20.100000000000001" customHeight="1" thickBot="1" x14ac:dyDescent="0.2">
      <c r="A27" s="30" t="s">
        <v>173</v>
      </c>
      <c r="B27" s="46">
        <v>4</v>
      </c>
      <c r="C27" s="12">
        <v>0</v>
      </c>
      <c r="D27" s="37">
        <f>B27+C27</f>
        <v>4</v>
      </c>
      <c r="E27" s="46">
        <v>9</v>
      </c>
      <c r="F27" s="12">
        <v>0</v>
      </c>
      <c r="G27" s="37">
        <f>E27+F27</f>
        <v>9</v>
      </c>
      <c r="H27" s="46">
        <v>11</v>
      </c>
      <c r="I27" s="12">
        <v>0</v>
      </c>
      <c r="J27" s="37">
        <f>H27+I27</f>
        <v>11</v>
      </c>
      <c r="K27" s="46">
        <v>40</v>
      </c>
      <c r="L27" s="12">
        <v>0</v>
      </c>
      <c r="M27" s="37">
        <f>K27+L27</f>
        <v>40</v>
      </c>
      <c r="N27" s="46">
        <v>44</v>
      </c>
      <c r="O27" s="12">
        <v>0</v>
      </c>
      <c r="P27" s="37">
        <f>N27+O27</f>
        <v>44</v>
      </c>
    </row>
    <row r="28" spans="1:16" ht="20.100000000000001" customHeight="1" thickBot="1" x14ac:dyDescent="0.2">
      <c r="A28" s="25" t="s">
        <v>49</v>
      </c>
      <c r="B28" s="37">
        <f t="shared" ref="B28:G28" si="5">SUM(B24:B27)</f>
        <v>950</v>
      </c>
      <c r="C28" s="37">
        <f t="shared" si="5"/>
        <v>9</v>
      </c>
      <c r="D28" s="37">
        <f t="shared" si="5"/>
        <v>959</v>
      </c>
      <c r="E28" s="37">
        <f t="shared" si="5"/>
        <v>1050</v>
      </c>
      <c r="F28" s="37">
        <f t="shared" si="5"/>
        <v>12</v>
      </c>
      <c r="G28" s="37">
        <f t="shared" si="5"/>
        <v>1062</v>
      </c>
      <c r="H28" s="37">
        <f t="shared" ref="H28:M28" si="6">SUM(H24:H27)</f>
        <v>1036</v>
      </c>
      <c r="I28" s="37">
        <f t="shared" si="6"/>
        <v>10</v>
      </c>
      <c r="J28" s="37">
        <f t="shared" si="6"/>
        <v>1046</v>
      </c>
      <c r="K28" s="37">
        <f t="shared" si="6"/>
        <v>996</v>
      </c>
      <c r="L28" s="37">
        <f t="shared" si="6"/>
        <v>9</v>
      </c>
      <c r="M28" s="37">
        <f t="shared" si="6"/>
        <v>1005</v>
      </c>
      <c r="N28" s="37">
        <f>SUM(N24:N27)</f>
        <v>1025</v>
      </c>
      <c r="O28" s="37">
        <f>SUM(O24:O27)</f>
        <v>4</v>
      </c>
      <c r="P28" s="37">
        <f>SUM(P24:P27)</f>
        <v>1029</v>
      </c>
    </row>
  </sheetData>
  <mergeCells count="20">
    <mergeCell ref="N22:P22"/>
    <mergeCell ref="A16:A17"/>
    <mergeCell ref="K16:M16"/>
    <mergeCell ref="N16:P16"/>
    <mergeCell ref="H4:J4"/>
    <mergeCell ref="E4:G4"/>
    <mergeCell ref="B4:D4"/>
    <mergeCell ref="B16:D16"/>
    <mergeCell ref="E16:G16"/>
    <mergeCell ref="H16:J16"/>
    <mergeCell ref="B22:D22"/>
    <mergeCell ref="E22:G22"/>
    <mergeCell ref="H22:J22"/>
    <mergeCell ref="A22:A23"/>
    <mergeCell ref="K22:M22"/>
    <mergeCell ref="L3:P3"/>
    <mergeCell ref="L21:P21"/>
    <mergeCell ref="A4:A5"/>
    <mergeCell ref="K4:M4"/>
    <mergeCell ref="N4:P4"/>
  </mergeCells>
  <phoneticPr fontId="3"/>
  <pageMargins left="0.78740157480314965" right="0.78740157480314965" top="0.98425196850393704" bottom="0.98425196850393704" header="0.59055118110236227" footer="0.59055118110236227"/>
  <pageSetup paperSize="9" scale="80" orientation="landscape" r:id="rId1"/>
  <headerFooter scaleWithDoc="0" alignWithMargins="0">
    <oddHeader>&amp;R&amp;"ＭＳ 明朝,標準"&amp;9介護　７</oddHeader>
    <oddFooter>&amp;C&amp;"+,標準"&amp;20
&amp;R&amp;"ＭＳ 明朝,標準"&amp;9介護　７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Normal="100" zoomScaleSheetLayoutView="70" zoomScalePageLayoutView="98" workbookViewId="0"/>
  </sheetViews>
  <sheetFormatPr defaultColWidth="8.77734375" defaultRowHeight="18" customHeight="1" x14ac:dyDescent="0.15"/>
  <cols>
    <col min="1" max="1" width="9.5546875" style="2" customWidth="1"/>
    <col min="2" max="2" width="9.109375" style="63" customWidth="1"/>
    <col min="3" max="4" width="9.109375" style="2" customWidth="1"/>
    <col min="5" max="5" width="9.77734375" style="2" customWidth="1"/>
    <col min="6" max="6" width="9.5546875" style="1" customWidth="1"/>
    <col min="7" max="11" width="8" style="5" customWidth="1"/>
    <col min="12" max="12" width="10.5546875" style="5" customWidth="1"/>
    <col min="13" max="13" width="10.77734375" style="5" customWidth="1"/>
    <col min="14" max="14" width="10.109375" style="5" customWidth="1"/>
    <col min="15" max="15" width="11.44140625" style="5" customWidth="1"/>
    <col min="16" max="16" width="9.109375" style="1" customWidth="1"/>
    <col min="17" max="17" width="8.77734375" style="1"/>
    <col min="18" max="18" width="6.77734375" style="1" customWidth="1"/>
    <col min="19" max="19" width="5.77734375" style="1" customWidth="1"/>
    <col min="20" max="20" width="11.44140625" style="1" customWidth="1"/>
    <col min="21" max="21" width="12.77734375" style="1" customWidth="1"/>
    <col min="22" max="22" width="12.109375" style="1" customWidth="1"/>
    <col min="23" max="16384" width="8.77734375" style="1"/>
  </cols>
  <sheetData>
    <row r="1" spans="2:15" ht="19.350000000000001" customHeight="1" x14ac:dyDescent="0.15">
      <c r="B1" s="1" t="s">
        <v>193</v>
      </c>
      <c r="C1" s="271"/>
      <c r="D1" s="1"/>
      <c r="E1" s="1"/>
      <c r="F1" s="5"/>
      <c r="G1" s="1"/>
      <c r="H1" s="1"/>
      <c r="I1" s="2"/>
      <c r="L1" s="1"/>
      <c r="M1" s="1"/>
      <c r="N1" s="2"/>
      <c r="O1" s="1"/>
    </row>
    <row r="2" spans="2:15" ht="19.350000000000001" customHeight="1" x14ac:dyDescent="0.15">
      <c r="B2" s="1"/>
      <c r="C2" s="15"/>
      <c r="D2" s="169" t="s">
        <v>210</v>
      </c>
      <c r="E2" s="169"/>
      <c r="F2" s="169"/>
      <c r="G2" s="169"/>
      <c r="H2" s="169"/>
      <c r="I2" s="169"/>
      <c r="J2" s="169"/>
      <c r="K2" s="272"/>
      <c r="O2" s="1"/>
    </row>
    <row r="3" spans="2:15" ht="19.350000000000001" customHeight="1" x14ac:dyDescent="0.15">
      <c r="B3" s="64"/>
      <c r="C3" s="170" t="s">
        <v>176</v>
      </c>
      <c r="D3" s="171"/>
      <c r="E3" s="171"/>
      <c r="F3" s="172"/>
      <c r="G3" s="62" t="s">
        <v>214</v>
      </c>
      <c r="H3" s="62" t="s">
        <v>215</v>
      </c>
      <c r="I3" s="62" t="s">
        <v>216</v>
      </c>
      <c r="J3" s="62" t="s">
        <v>235</v>
      </c>
      <c r="K3" s="62" t="s">
        <v>249</v>
      </c>
      <c r="O3" s="1"/>
    </row>
    <row r="4" spans="2:15" ht="19.350000000000001" customHeight="1" x14ac:dyDescent="0.15">
      <c r="B4" s="268" t="s">
        <v>177</v>
      </c>
      <c r="C4" s="65" t="s">
        <v>178</v>
      </c>
      <c r="D4" s="66"/>
      <c r="E4" s="66"/>
      <c r="F4" s="67"/>
      <c r="G4" s="62">
        <v>0</v>
      </c>
      <c r="H4" s="62">
        <v>0</v>
      </c>
      <c r="I4" s="62">
        <v>0</v>
      </c>
      <c r="J4" s="62">
        <v>0</v>
      </c>
      <c r="K4" s="62">
        <v>0</v>
      </c>
      <c r="O4" s="1"/>
    </row>
    <row r="5" spans="2:15" ht="19.350000000000001" customHeight="1" x14ac:dyDescent="0.15">
      <c r="B5" s="269"/>
      <c r="C5" s="65" t="s">
        <v>179</v>
      </c>
      <c r="D5" s="66"/>
      <c r="E5" s="66"/>
      <c r="F5" s="67"/>
      <c r="G5" s="62">
        <v>12</v>
      </c>
      <c r="H5" s="62">
        <v>8</v>
      </c>
      <c r="I5" s="62">
        <v>7</v>
      </c>
      <c r="J5" s="62">
        <v>0</v>
      </c>
      <c r="K5" s="62">
        <v>0</v>
      </c>
      <c r="O5" s="1"/>
    </row>
    <row r="6" spans="2:15" ht="19.350000000000001" customHeight="1" x14ac:dyDescent="0.15">
      <c r="B6" s="269"/>
      <c r="C6" s="65" t="s">
        <v>180</v>
      </c>
      <c r="D6" s="66"/>
      <c r="E6" s="66"/>
      <c r="F6" s="67"/>
      <c r="G6" s="62">
        <v>3</v>
      </c>
      <c r="H6" s="62">
        <v>4</v>
      </c>
      <c r="I6" s="62">
        <v>0</v>
      </c>
      <c r="J6" s="62">
        <v>3</v>
      </c>
      <c r="K6" s="62">
        <v>3</v>
      </c>
      <c r="O6" s="1"/>
    </row>
    <row r="7" spans="2:15" ht="19.350000000000001" customHeight="1" thickBot="1" x14ac:dyDescent="0.2">
      <c r="B7" s="270"/>
      <c r="C7" s="65" t="s">
        <v>181</v>
      </c>
      <c r="D7" s="66"/>
      <c r="E7" s="66"/>
      <c r="F7" s="67"/>
      <c r="G7" s="68">
        <v>0</v>
      </c>
      <c r="H7" s="68">
        <v>0</v>
      </c>
      <c r="I7" s="68">
        <v>0</v>
      </c>
      <c r="J7" s="68">
        <v>0</v>
      </c>
      <c r="K7" s="68">
        <v>0</v>
      </c>
      <c r="O7" s="1"/>
    </row>
    <row r="8" spans="2:15" ht="19.350000000000001" customHeight="1" thickBot="1" x14ac:dyDescent="0.2">
      <c r="B8" s="170" t="s">
        <v>182</v>
      </c>
      <c r="C8" s="171"/>
      <c r="D8" s="171"/>
      <c r="E8" s="171"/>
      <c r="F8" s="203"/>
      <c r="G8" s="69">
        <f>SUM(G4:G7)</f>
        <v>15</v>
      </c>
      <c r="H8" s="69">
        <f>SUM(H4:H7)</f>
        <v>12</v>
      </c>
      <c r="I8" s="69">
        <f>SUM(I4:I7)</f>
        <v>7</v>
      </c>
      <c r="J8" s="69">
        <f>SUM(J4:J7)</f>
        <v>3</v>
      </c>
      <c r="K8" s="69">
        <f>SUM(K4:K7)</f>
        <v>3</v>
      </c>
      <c r="O8" s="1"/>
    </row>
    <row r="9" spans="2:15" ht="25.5" customHeight="1" x14ac:dyDescent="0.15">
      <c r="B9" s="73"/>
      <c r="C9" s="5"/>
      <c r="E9" s="5"/>
      <c r="F9" s="70"/>
      <c r="G9" s="1"/>
      <c r="H9" s="1"/>
      <c r="I9" s="2"/>
      <c r="O9" s="1"/>
    </row>
    <row r="10" spans="2:15" ht="19.350000000000001" customHeight="1" x14ac:dyDescent="0.15"/>
    <row r="11" spans="2:15" ht="19.350000000000001" customHeight="1" x14ac:dyDescent="0.15"/>
  </sheetData>
  <mergeCells count="4">
    <mergeCell ref="B8:F8"/>
    <mergeCell ref="C3:F3"/>
    <mergeCell ref="B4:B7"/>
    <mergeCell ref="D2:K2"/>
  </mergeCells>
  <phoneticPr fontId="3"/>
  <pageMargins left="0.78740157480314965" right="0.78740157480314965" top="1.1811023622047245" bottom="0.98425196850393704" header="0.59055118110236227" footer="0.59055118110236227"/>
  <pageSetup paperSize="9" scale="85" orientation="landscape" cellComments="asDisplayed" r:id="rId1"/>
  <headerFooter scaleWithDoc="0" alignWithMargins="0">
    <oddHeader>&amp;C&amp;"+,標準"&amp;20
&amp;R&amp;"ＭＳ 明朝,標準"&amp;9介護　８</oddHeader>
    <oddFooter>&amp;R&amp;"ＭＳ 明朝,標準"&amp;9介護　８</oddFooter>
  </headerFooter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74289e3b-6a6c-4d76-8da3-9345602f60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2024-10-31T01:02:29Z</dcterms:modified>
  <cp:lastPrinted>2024-06-17T10:47:42Z</cp:lastPrinted>
  <dcterms:created xsi:type="dcterms:W3CDTF">2001-04-24T05:35:51Z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2024-06-17T23:36:59Z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